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hidePivotFieldList="1"/>
  <mc:AlternateContent xmlns:mc="http://schemas.openxmlformats.org/markup-compatibility/2006">
    <mc:Choice Requires="x15">
      <x15ac:absPath xmlns:x15ac="http://schemas.microsoft.com/office/spreadsheetml/2010/11/ac" url="C:\Users\rodin\Desktop\Projekte\Netzwerk Steuergerechtigkeit\2023\Reichtumsbericht\"/>
    </mc:Choice>
  </mc:AlternateContent>
  <xr:revisionPtr revIDLastSave="0" documentId="13_ncr:1_{4EB3EF55-19EC-4A86-8DFB-48A3995AA745}" xr6:coauthVersionLast="47" xr6:coauthVersionMax="47" xr10:uidLastSave="{00000000-0000-0000-0000-000000000000}"/>
  <bookViews>
    <workbookView xWindow="-120" yWindow="-120" windowWidth="29040" windowHeight="15840" tabRatio="686" firstSheet="1" activeTab="2" xr2:uid="{00000000-000D-0000-FFFF-FFFF00000000}"/>
  </bookViews>
  <sheets>
    <sheet name="Liste" sheetId="38" state="hidden" r:id="rId1"/>
    <sheet name="Inhalt" sheetId="28" r:id="rId2"/>
    <sheet name="Rohdaten" sheetId="71" r:id="rId3"/>
    <sheet name="Pivot" sheetId="42" state="hidden" r:id="rId4"/>
    <sheet name="Tabelle1" sheetId="4" state="hidden" r:id="rId5"/>
    <sheet name="Tabelle2" sheetId="5" state="hidden" r:id="rId6"/>
    <sheet name="K2--&gt;" sheetId="87" r:id="rId7"/>
    <sheet name="VergleichMM+F" sheetId="96" r:id="rId8"/>
    <sheet name="K3--&gt;" sheetId="97" r:id="rId9"/>
    <sheet name="Strukturdaten" sheetId="51" r:id="rId10"/>
    <sheet name="K4--&gt;" sheetId="86" r:id="rId11"/>
    <sheet name="Haushalte" sheetId="49" r:id="rId12"/>
    <sheet name="Orbi_Gesellschafter" sheetId="37" state="hidden" r:id="rId13"/>
    <sheet name="Orbis_GuV" sheetId="36" state="hidden" r:id="rId14"/>
    <sheet name="Orbis_Bilanz" sheetId="35" state="hidden" r:id="rId15"/>
  </sheets>
  <definedNames>
    <definedName name="_xlnm._FilterDatabase" localSheetId="11" hidden="1">Haushalte!$B$436:$H$633</definedName>
    <definedName name="_xlnm._FilterDatabase" localSheetId="3" hidden="1">Pivot!$W$1:$AA$195</definedName>
    <definedName name="_xlnm._FilterDatabase" localSheetId="2" hidden="1">Rohdaten!$A$1:$X$348</definedName>
    <definedName name="_xlnm._FilterDatabase" localSheetId="9" hidden="1">Strukturdaten!$R$15:$R$208</definedName>
    <definedName name="_xlnm._FilterDatabase" localSheetId="7" hidden="1">'VergleichMM+F'!$A$8:$F$221</definedName>
  </definedNames>
  <calcPr calcId="191029"/>
  <pivotCaches>
    <pivotCache cacheId="0" r:id="rId16"/>
    <pivotCache cacheId="1" r:id="rId17"/>
    <pivotCache cacheId="2" r:id="rId18"/>
    <pivotCache cacheId="3" r:id="rId19"/>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26" i="96" l="1"/>
  <c r="Q48" i="96"/>
  <c r="R48" i="96"/>
  <c r="J24" i="49"/>
  <c r="J23" i="49" s="1"/>
  <c r="J22" i="49" s="1"/>
  <c r="J21" i="49" s="1"/>
  <c r="U22" i="96" l="1"/>
  <c r="T22" i="96"/>
  <c r="AE25" i="96"/>
  <c r="AD25" i="96"/>
  <c r="AA25" i="96"/>
  <c r="AC25" i="96"/>
  <c r="AB25" i="96"/>
  <c r="I5" i="96"/>
  <c r="AA5" i="96"/>
  <c r="Q4" i="96"/>
  <c r="K53" i="96"/>
  <c r="J53" i="96"/>
  <c r="S22" i="96"/>
  <c r="R22" i="96"/>
  <c r="I6" i="96" l="1"/>
  <c r="AA6" i="96"/>
  <c r="Q5" i="96"/>
  <c r="Q6" i="96" s="1"/>
  <c r="K36" i="51" l="1"/>
  <c r="P6" i="51"/>
  <c r="E1" i="49"/>
  <c r="I26" i="49"/>
  <c r="K16" i="49"/>
  <c r="J16" i="49"/>
  <c r="I16" i="49"/>
  <c r="K15" i="49"/>
  <c r="J15" i="49"/>
  <c r="I15" i="49"/>
  <c r="K14" i="49"/>
  <c r="J14" i="49"/>
  <c r="I14" i="49"/>
  <c r="K13" i="49"/>
  <c r="J13" i="49"/>
  <c r="I13" i="49"/>
  <c r="K12" i="49"/>
  <c r="J12" i="49"/>
  <c r="I12" i="49"/>
  <c r="K11" i="49"/>
  <c r="J11" i="49"/>
  <c r="I11" i="49"/>
  <c r="K10" i="49"/>
  <c r="J10" i="49"/>
  <c r="I10" i="49"/>
  <c r="K9" i="49"/>
  <c r="J9" i="49"/>
  <c r="I9" i="49"/>
  <c r="K8" i="49"/>
  <c r="J8" i="49"/>
  <c r="I8" i="49"/>
  <c r="K7" i="49"/>
  <c r="J7" i="49"/>
  <c r="I7" i="49"/>
  <c r="K6" i="49"/>
  <c r="J6" i="49"/>
  <c r="I6" i="49"/>
  <c r="I24" i="49"/>
  <c r="I23" i="49" s="1"/>
  <c r="I22" i="49" s="1"/>
  <c r="I21" i="49" s="1"/>
  <c r="J25" i="49" l="1"/>
  <c r="I25" i="49"/>
  <c r="N9" i="51"/>
  <c r="L9" i="51"/>
  <c r="K8" i="51"/>
  <c r="K9" i="51"/>
  <c r="M6" i="51" l="1"/>
  <c r="N6" i="51"/>
  <c r="N7" i="51" s="1"/>
  <c r="O9" i="51"/>
  <c r="O6" i="51"/>
  <c r="O7" i="51" s="1"/>
  <c r="Q6" i="51"/>
  <c r="R6" i="51"/>
  <c r="E1" i="51"/>
  <c r="K6" i="51" s="1"/>
  <c r="K35" i="51"/>
  <c r="K37" i="51" l="1"/>
  <c r="Q7" i="51"/>
  <c r="R7" i="51"/>
  <c r="P7" i="51"/>
  <c r="L6" i="51"/>
  <c r="L7" i="51" s="1"/>
  <c r="S6" i="51"/>
  <c r="L37" i="51" l="1"/>
  <c r="K39" i="51"/>
  <c r="K38" i="51"/>
  <c r="S7" i="51"/>
  <c r="J17" i="49"/>
  <c r="K17" i="49"/>
  <c r="I17" i="49"/>
  <c r="I18" i="49" s="1"/>
  <c r="J18" i="49"/>
  <c r="L36" i="51" l="1"/>
  <c r="L35" i="51"/>
  <c r="L39" i="51" l="1"/>
  <c r="L38" i="51"/>
  <c r="AA86" i="42" l="1"/>
  <c r="Z86" i="42"/>
  <c r="T3" i="42"/>
  <c r="T4" i="42"/>
  <c r="T2" i="42"/>
  <c r="F227" i="42"/>
  <c r="T5" i="42" l="1"/>
  <c r="U5" i="42" s="1"/>
  <c r="Q27" i="9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Rodin Weitershaus</author>
    <author>Christoph</author>
  </authors>
  <commentList>
    <comment ref="U1" authorId="0" shapeId="0" xr:uid="{8AF37D13-2F1D-4567-9274-8EACE36DE1FF}">
      <text>
        <r>
          <rPr>
            <b/>
            <sz val="9"/>
            <color indexed="81"/>
            <rFont val="Tahoma"/>
            <family val="2"/>
          </rPr>
          <t>Rodin Weitershaus:</t>
        </r>
        <r>
          <rPr>
            <sz val="9"/>
            <color indexed="81"/>
            <rFont val="Tahoma"/>
            <family val="2"/>
          </rPr>
          <t xml:space="preserve">
wenn kein Kommentar, dann jeweilige Person (und Haushalt)</t>
        </r>
      </text>
    </comment>
    <comment ref="U3" authorId="0" shapeId="0" xr:uid="{FF7CE200-F6BD-446E-8555-DD2790C396D0}">
      <text>
        <r>
          <rPr>
            <b/>
            <sz val="9"/>
            <color indexed="81"/>
            <rFont val="Tahoma"/>
            <family val="2"/>
          </rPr>
          <t>Rodin Weitershaus:</t>
        </r>
        <r>
          <rPr>
            <sz val="9"/>
            <color indexed="81"/>
            <rFont val="Tahoma"/>
            <family val="2"/>
          </rPr>
          <t xml:space="preserve">
NUR Theo Albrecht, Jr. &amp; Family</t>
        </r>
      </text>
    </comment>
    <comment ref="U4" authorId="0" shapeId="0" xr:uid="{77E567B0-6A7D-49D7-BBE1-A5923449AF4B}">
      <text>
        <r>
          <rPr>
            <b/>
            <sz val="9"/>
            <color indexed="81"/>
            <rFont val="Tahoma"/>
            <family val="2"/>
          </rPr>
          <t>Rodin Weitershaus:</t>
        </r>
        <r>
          <rPr>
            <sz val="9"/>
            <color indexed="81"/>
            <rFont val="Tahoma"/>
            <family val="2"/>
          </rPr>
          <t xml:space="preserve">
Beate Heister &amp; Karl Albrecht, Jr. &amp; Family</t>
        </r>
      </text>
    </comment>
    <comment ref="U8" authorId="0" shapeId="0" xr:uid="{2B7E13A6-F771-431E-AD0A-DE92DFCE1585}">
      <text>
        <r>
          <rPr>
            <b/>
            <sz val="9"/>
            <color indexed="81"/>
            <rFont val="Tahoma"/>
            <family val="2"/>
          </rPr>
          <t>Rodin Weitershaus:</t>
        </r>
        <r>
          <rPr>
            <sz val="9"/>
            <color indexed="81"/>
            <rFont val="Tahoma"/>
            <family val="2"/>
          </rPr>
          <t xml:space="preserve">
Bernhard Broermann</t>
        </r>
      </text>
    </comment>
    <comment ref="U9" authorId="0" shapeId="0" xr:uid="{DEBC0584-B1C5-48CB-9D99-0E97D36746B6}">
      <text>
        <r>
          <rPr>
            <b/>
            <sz val="9"/>
            <color indexed="81"/>
            <rFont val="Tahoma"/>
            <family val="2"/>
          </rPr>
          <t>Rodin Weitershaus:</t>
        </r>
        <r>
          <rPr>
            <sz val="9"/>
            <color indexed="81"/>
            <rFont val="Tahoma"/>
            <family val="2"/>
          </rPr>
          <t xml:space="preserve">
Lutz Mario Helmig</t>
        </r>
      </text>
    </comment>
    <comment ref="U43" authorId="0" shapeId="0" xr:uid="{2DF9BB6D-291F-4B8F-9F38-4EF83594D199}">
      <text>
        <r>
          <rPr>
            <b/>
            <sz val="9"/>
            <color indexed="81"/>
            <rFont val="Tahoma"/>
            <family val="2"/>
          </rPr>
          <t>Rodin Weitershaus:</t>
        </r>
        <r>
          <rPr>
            <sz val="9"/>
            <color indexed="81"/>
            <rFont val="Tahoma"/>
            <family val="2"/>
          </rPr>
          <t xml:space="preserve">
Traudl Engelhorn-Vechiatto &amp; Family</t>
        </r>
      </text>
    </comment>
    <comment ref="V43" authorId="1" shapeId="0" xr:uid="{EB40C346-357D-4EB7-911E-0707A94B1278}">
      <text>
        <r>
          <rPr>
            <b/>
            <sz val="9"/>
            <color indexed="81"/>
            <rFont val="Segoe UI"/>
            <family val="2"/>
          </rPr>
          <t>Christoph:</t>
        </r>
        <r>
          <rPr>
            <sz val="9"/>
            <color indexed="81"/>
            <rFont val="Segoe UI"/>
            <family val="2"/>
          </rPr>
          <t xml:space="preserve">
22.09.2022 verstorben</t>
        </r>
      </text>
    </comment>
    <comment ref="U62" authorId="0" shapeId="0" xr:uid="{A57FDFAD-E4E4-4BA3-807D-9932BABA447C}">
      <text>
        <r>
          <rPr>
            <b/>
            <sz val="9"/>
            <color indexed="81"/>
            <rFont val="Tahoma"/>
            <family val="2"/>
          </rPr>
          <t>Rodin Weitershaus:</t>
        </r>
        <r>
          <rPr>
            <sz val="9"/>
            <color indexed="81"/>
            <rFont val="Tahoma"/>
            <family val="2"/>
          </rPr>
          <t xml:space="preserve">
NUR Kevin David Lehmann</t>
        </r>
      </text>
    </comment>
    <comment ref="U80" authorId="0" shapeId="0" xr:uid="{A8FD0C51-7B3F-4D97-89D0-D7A204A152C4}">
      <text>
        <r>
          <rPr>
            <b/>
            <sz val="9"/>
            <color indexed="81"/>
            <rFont val="Tahoma"/>
            <family val="2"/>
          </rPr>
          <t>Rodin Weitershaus:</t>
        </r>
        <r>
          <rPr>
            <sz val="9"/>
            <color indexed="81"/>
            <rFont val="Tahoma"/>
            <family val="2"/>
          </rPr>
          <t xml:space="preserve">
Aloys Wobben</t>
        </r>
      </text>
    </comment>
    <comment ref="V80" authorId="1" shapeId="0" xr:uid="{9C625B8F-174F-45E3-A912-626E705CEABA}">
      <text>
        <r>
          <rPr>
            <b/>
            <sz val="9"/>
            <color indexed="81"/>
            <rFont val="Segoe UI"/>
            <family val="2"/>
          </rPr>
          <t>Christoph:</t>
        </r>
        <r>
          <rPr>
            <sz val="9"/>
            <color indexed="81"/>
            <rFont val="Segoe UI"/>
            <family val="2"/>
          </rPr>
          <t xml:space="preserve">
31.07.2021 verstorben</t>
        </r>
      </text>
    </comment>
    <comment ref="U84" authorId="0" shapeId="0" xr:uid="{50C67FA3-1EE2-4701-A2C2-F9FDA034093D}">
      <text>
        <r>
          <rPr>
            <b/>
            <sz val="9"/>
            <color indexed="81"/>
            <rFont val="Tahoma"/>
            <family val="2"/>
          </rPr>
          <t>Rodin Weitershaus:</t>
        </r>
        <r>
          <rPr>
            <sz val="9"/>
            <color indexed="81"/>
            <rFont val="Tahoma"/>
            <family val="2"/>
          </rPr>
          <t xml:space="preserve">
Erich Wesjohann &amp; Family</t>
        </r>
      </text>
    </comment>
    <comment ref="U87" authorId="0" shapeId="0" xr:uid="{A02ED32F-967D-4173-B3A7-A3BE73581806}">
      <text>
        <r>
          <rPr>
            <b/>
            <sz val="9"/>
            <color indexed="81"/>
            <rFont val="Tahoma"/>
            <family val="2"/>
          </rPr>
          <t>Rodin Weitershaus:</t>
        </r>
        <r>
          <rPr>
            <sz val="9"/>
            <color indexed="81"/>
            <rFont val="Tahoma"/>
            <family val="2"/>
          </rPr>
          <t xml:space="preserve">
Günther Fielmann &amp; Family</t>
        </r>
      </text>
    </comment>
    <comment ref="U92" authorId="0" shapeId="0" xr:uid="{728361EA-76A5-4EEF-A87C-4FD9D23A29EC}">
      <text>
        <r>
          <rPr>
            <b/>
            <sz val="9"/>
            <color indexed="81"/>
            <rFont val="Tahoma"/>
            <family val="2"/>
          </rPr>
          <t>Rodin Weitershaus:</t>
        </r>
        <r>
          <rPr>
            <sz val="9"/>
            <color indexed="81"/>
            <rFont val="Tahoma"/>
            <family val="2"/>
          </rPr>
          <t xml:space="preserve">
Otto Happel</t>
        </r>
      </text>
    </comment>
    <comment ref="U115" authorId="0" shapeId="0" xr:uid="{89E00408-1CC0-4563-8C22-35963C405B4A}">
      <text>
        <r>
          <rPr>
            <b/>
            <sz val="9"/>
            <color indexed="81"/>
            <rFont val="Tahoma"/>
            <family val="2"/>
          </rPr>
          <t>Rodin Weitershaus:</t>
        </r>
        <r>
          <rPr>
            <sz val="9"/>
            <color indexed="81"/>
            <rFont val="Tahoma"/>
            <family val="2"/>
          </rPr>
          <t xml:space="preserve">
Andreas Strüngmann &amp; Family</t>
        </r>
      </text>
    </comment>
    <comment ref="U116" authorId="0" shapeId="0" xr:uid="{17737DED-5D0E-493F-B008-1BE81AF254E6}">
      <text>
        <r>
          <rPr>
            <b/>
            <sz val="9"/>
            <color indexed="81"/>
            <rFont val="Tahoma"/>
            <family val="2"/>
          </rPr>
          <t>Rodin Weitershaus:</t>
        </r>
        <r>
          <rPr>
            <sz val="9"/>
            <color indexed="81"/>
            <rFont val="Tahoma"/>
            <family val="2"/>
          </rPr>
          <t xml:space="preserve">
Thomas Strüngmann &amp; Family</t>
        </r>
      </text>
    </comment>
    <comment ref="U171" authorId="0" shapeId="0" xr:uid="{17987DED-7DAB-443E-A293-4B59824F5D91}">
      <text>
        <r>
          <rPr>
            <b/>
            <sz val="9"/>
            <color indexed="81"/>
            <rFont val="Tahoma"/>
            <family val="2"/>
          </rPr>
          <t>Rodin Weitershaus:</t>
        </r>
        <r>
          <rPr>
            <sz val="9"/>
            <color indexed="81"/>
            <rFont val="Tahoma"/>
            <family val="2"/>
          </rPr>
          <t xml:space="preserve">
Francine von Finck &amp; Family</t>
        </r>
      </text>
    </comment>
    <comment ref="U174" authorId="0" shapeId="0" xr:uid="{CC0E22F3-43E6-4DA3-9F5D-CD600BED01A9}">
      <text>
        <r>
          <rPr>
            <b/>
            <sz val="9"/>
            <color indexed="81"/>
            <rFont val="Tahoma"/>
            <family val="2"/>
          </rPr>
          <t>Rodin Weitershaus:</t>
        </r>
        <r>
          <rPr>
            <sz val="9"/>
            <color indexed="81"/>
            <rFont val="Tahoma"/>
            <family val="2"/>
          </rPr>
          <t xml:space="preserve">
Paul Gauselmann &amp; Family</t>
        </r>
      </text>
    </comment>
    <comment ref="U181" authorId="0" shapeId="0" xr:uid="{180292E5-78F0-49CE-AC51-44A3FF0D5CAF}">
      <text>
        <r>
          <rPr>
            <b/>
            <sz val="9"/>
            <color indexed="81"/>
            <rFont val="Tahoma"/>
            <family val="2"/>
          </rPr>
          <t>Rodin Weitershaus:</t>
        </r>
        <r>
          <rPr>
            <sz val="9"/>
            <color indexed="81"/>
            <rFont val="Tahoma"/>
            <family val="2"/>
          </rPr>
          <t xml:space="preserve">
Erwin Franz Müller</t>
        </r>
      </text>
    </comment>
    <comment ref="U182" authorId="0" shapeId="0" xr:uid="{D8289363-99F9-464F-A748-D6B88341F147}">
      <text>
        <r>
          <rPr>
            <b/>
            <sz val="9"/>
            <color indexed="81"/>
            <rFont val="Tahoma"/>
            <family val="2"/>
          </rPr>
          <t>Rodin Weitershaus:</t>
        </r>
        <r>
          <rPr>
            <sz val="9"/>
            <color indexed="81"/>
            <rFont val="Tahoma"/>
            <family val="2"/>
          </rPr>
          <t xml:space="preserve">
Georg Nemetschek &amp; Family</t>
        </r>
      </text>
    </comment>
    <comment ref="U185" authorId="0" shapeId="0" xr:uid="{4EAAB131-14A3-4FC8-9B1D-BE6487C6945F}">
      <text>
        <r>
          <rPr>
            <b/>
            <sz val="9"/>
            <color indexed="81"/>
            <rFont val="Tahoma"/>
            <family val="2"/>
          </rPr>
          <t>Rodin Weitershaus:</t>
        </r>
        <r>
          <rPr>
            <sz val="9"/>
            <color indexed="81"/>
            <rFont val="Tahoma"/>
            <family val="2"/>
          </rPr>
          <t xml:space="preserve">
Wolfgang Marguerre &amp; Family</t>
        </r>
      </text>
    </comment>
    <comment ref="U194" authorId="0" shapeId="0" xr:uid="{73224607-C7AA-4780-91B8-83B23248598D}">
      <text>
        <r>
          <rPr>
            <b/>
            <sz val="9"/>
            <color indexed="81"/>
            <rFont val="Tahoma"/>
            <family val="2"/>
          </rPr>
          <t>Rodin Weitershaus:</t>
        </r>
        <r>
          <rPr>
            <sz val="9"/>
            <color indexed="81"/>
            <rFont val="Tahoma"/>
            <family val="2"/>
          </rPr>
          <t xml:space="preserve">
NUR Hans Georg Näder</t>
        </r>
      </text>
    </comment>
    <comment ref="U199" authorId="0" shapeId="0" xr:uid="{69B030D9-9DC4-4BD2-897C-C711C30308AC}">
      <text>
        <r>
          <rPr>
            <b/>
            <sz val="9"/>
            <color indexed="81"/>
            <rFont val="Tahoma"/>
            <family val="2"/>
          </rPr>
          <t>Rodin Weitershaus:</t>
        </r>
        <r>
          <rPr>
            <sz val="9"/>
            <color indexed="81"/>
            <rFont val="Tahoma"/>
            <family val="2"/>
          </rPr>
          <t xml:space="preserve">
Paul-Heinz Wesjohann &amp; Family</t>
        </r>
      </text>
    </comment>
    <comment ref="U215" authorId="0" shapeId="0" xr:uid="{48337A75-0A6F-4E44-9D47-0FE2FDFAF001}">
      <text>
        <r>
          <rPr>
            <b/>
            <sz val="9"/>
            <color indexed="81"/>
            <rFont val="Tahoma"/>
            <family val="2"/>
          </rPr>
          <t>Rodin Weitershaus:</t>
        </r>
        <r>
          <rPr>
            <sz val="9"/>
            <color indexed="81"/>
            <rFont val="Tahoma"/>
            <family val="2"/>
          </rPr>
          <t xml:space="preserve">
Dirk Rossmann &amp; Family</t>
        </r>
      </text>
    </comment>
    <comment ref="U219" authorId="0" shapeId="0" xr:uid="{9EE2E48F-E81A-41D6-AB47-2A814F93B041}">
      <text>
        <r>
          <rPr>
            <b/>
            <sz val="9"/>
            <color indexed="81"/>
            <rFont val="Tahoma"/>
            <family val="2"/>
          </rPr>
          <t>Rodin Weitershaus:</t>
        </r>
        <r>
          <rPr>
            <sz val="9"/>
            <color indexed="81"/>
            <rFont val="Tahoma"/>
            <family val="2"/>
          </rPr>
          <t xml:space="preserve">
Hasso Plattner &amp; Family</t>
        </r>
      </text>
    </comment>
    <comment ref="U220" authorId="0" shapeId="0" xr:uid="{5F78B2C6-E8C5-4730-A1BE-6C1D3EB62535}">
      <text>
        <r>
          <rPr>
            <b/>
            <sz val="9"/>
            <color indexed="81"/>
            <rFont val="Tahoma"/>
            <family val="2"/>
          </rPr>
          <t>Rodin Weitershaus:</t>
        </r>
        <r>
          <rPr>
            <sz val="9"/>
            <color indexed="81"/>
            <rFont val="Tahoma"/>
            <family val="2"/>
          </rPr>
          <t xml:space="preserve">
Dietmar Hopp &amp; Family</t>
        </r>
      </text>
    </comment>
    <comment ref="U229" authorId="0" shapeId="0" xr:uid="{CA19167A-7620-45AB-9800-047962E6DC44}">
      <text>
        <r>
          <rPr>
            <b/>
            <sz val="9"/>
            <color indexed="81"/>
            <rFont val="Tahoma"/>
            <family val="2"/>
          </rPr>
          <t>Rodin Weitershaus:</t>
        </r>
        <r>
          <rPr>
            <sz val="9"/>
            <color indexed="81"/>
            <rFont val="Tahoma"/>
            <family val="2"/>
          </rPr>
          <t xml:space="preserve">
Alexandra Schörghuber &amp; Family</t>
        </r>
      </text>
    </comment>
    <comment ref="U237" authorId="0" shapeId="0" xr:uid="{42AAABC8-D9D3-49F1-8DEB-F4BA0F3B2D68}">
      <text>
        <r>
          <rPr>
            <b/>
            <sz val="9"/>
            <color indexed="81"/>
            <rFont val="Tahoma"/>
            <family val="2"/>
          </rPr>
          <t>Rodin Weitershaus:</t>
        </r>
        <r>
          <rPr>
            <sz val="9"/>
            <color indexed="81"/>
            <rFont val="Tahoma"/>
            <family val="2"/>
          </rPr>
          <t xml:space="preserve">
Rainer Blickle</t>
        </r>
      </text>
    </comment>
    <comment ref="V237" authorId="1" shapeId="0" xr:uid="{0055BCC7-B196-43D4-AA09-6A44667EBBD8}">
      <text>
        <r>
          <rPr>
            <b/>
            <sz val="9"/>
            <color indexed="81"/>
            <rFont val="Segoe UI"/>
            <family val="2"/>
          </rPr>
          <t>Christoph:</t>
        </r>
        <r>
          <rPr>
            <sz val="9"/>
            <color indexed="81"/>
            <rFont val="Segoe UI"/>
            <family val="2"/>
          </rPr>
          <t xml:space="preserve">
06.03.2021 verstorben</t>
        </r>
      </text>
    </comment>
    <comment ref="V241" authorId="1" shapeId="0" xr:uid="{D00706D5-1C50-4B19-AE01-2ED1E05E9BFC}">
      <text>
        <r>
          <rPr>
            <b/>
            <sz val="9"/>
            <color indexed="81"/>
            <rFont val="Segoe UI"/>
            <family val="2"/>
          </rPr>
          <t>Christoph:</t>
        </r>
        <r>
          <rPr>
            <sz val="9"/>
            <color indexed="81"/>
            <rFont val="Segoe UI"/>
            <family val="2"/>
          </rPr>
          <t xml:space="preserve">
2022 Anteile an Sohn Sebastian Glaser übertragen</t>
        </r>
      </text>
    </comment>
    <comment ref="U249" authorId="0" shapeId="0" xr:uid="{6E20AFC4-2CB4-4386-9FF0-9C1275E5981E}">
      <text>
        <r>
          <rPr>
            <b/>
            <sz val="9"/>
            <color indexed="81"/>
            <rFont val="Tahoma"/>
            <family val="2"/>
          </rPr>
          <t>Rodin Weitershaus:</t>
        </r>
        <r>
          <rPr>
            <sz val="9"/>
            <color indexed="81"/>
            <rFont val="Tahoma"/>
            <family val="2"/>
          </rPr>
          <t xml:space="preserve">
Axel Oberwelland &amp; Siblings</t>
        </r>
      </text>
    </comment>
    <comment ref="U250" authorId="0" shapeId="0" xr:uid="{946E8807-D5C7-48CC-9828-E494A0BB7DF7}">
      <text>
        <r>
          <rPr>
            <b/>
            <sz val="9"/>
            <color indexed="81"/>
            <rFont val="Tahoma"/>
            <family val="2"/>
          </rPr>
          <t>Rodin Weitershaus:</t>
        </r>
        <r>
          <rPr>
            <sz val="9"/>
            <color indexed="81"/>
            <rFont val="Tahoma"/>
            <family val="2"/>
          </rPr>
          <t xml:space="preserve">
Axel Oberwelland &amp; family</t>
        </r>
      </text>
    </comment>
    <comment ref="U256" authorId="0" shapeId="0" xr:uid="{AE6C7BF7-D82E-4618-9278-1C146CE816B3}">
      <text>
        <r>
          <rPr>
            <b/>
            <sz val="9"/>
            <color indexed="81"/>
            <rFont val="Tahoma"/>
            <family val="2"/>
          </rPr>
          <t>Rodin Weitershaus:</t>
        </r>
        <r>
          <rPr>
            <sz val="9"/>
            <color indexed="81"/>
            <rFont val="Tahoma"/>
            <family val="2"/>
          </rPr>
          <t xml:space="preserve">
Andreas von Bechtolsheim &amp; Family</t>
        </r>
      </text>
    </comment>
    <comment ref="U267" authorId="0" shapeId="0" xr:uid="{90946646-2E25-486C-87EE-777417624FF9}">
      <text>
        <r>
          <rPr>
            <b/>
            <sz val="9"/>
            <color indexed="81"/>
            <rFont val="Tahoma"/>
            <family val="2"/>
          </rPr>
          <t>Rodin Weitershaus:</t>
        </r>
        <r>
          <rPr>
            <sz val="9"/>
            <color indexed="81"/>
            <rFont val="Tahoma"/>
            <family val="2"/>
          </rPr>
          <t xml:space="preserve">
Horst Julius Pudwill</t>
        </r>
      </text>
    </comment>
    <comment ref="U310" authorId="0" shapeId="0" xr:uid="{D2E0AE4D-C1F9-4085-8059-03155A8D70D5}">
      <text>
        <r>
          <rPr>
            <b/>
            <sz val="9"/>
            <color indexed="81"/>
            <rFont val="Tahoma"/>
            <family val="2"/>
          </rPr>
          <t>Rodin Weitershaus:</t>
        </r>
        <r>
          <rPr>
            <sz val="9"/>
            <color indexed="81"/>
            <rFont val="Tahoma"/>
            <family val="2"/>
          </rPr>
          <t xml:space="preserve">
Reinhold Würth &amp; Family</t>
        </r>
      </text>
    </comment>
  </commentList>
</comments>
</file>

<file path=xl/sharedStrings.xml><?xml version="1.0" encoding="utf-8"?>
<sst xmlns="http://schemas.openxmlformats.org/spreadsheetml/2006/main" count="14570" uniqueCount="2315">
  <si>
    <t>Dieter Schwarz</t>
  </si>
  <si>
    <t>Stefan Quandt und Susanne Klatten</t>
  </si>
  <si>
    <t/>
  </si>
  <si>
    <t>Klaus-Michael Kühne</t>
  </si>
  <si>
    <t>Tobias Lütke</t>
  </si>
  <si>
    <t>Udo und Harald Tschira</t>
  </si>
  <si>
    <t>Andreas von Bechtolsheim</t>
  </si>
  <si>
    <t>Andreas Strüngmann</t>
  </si>
  <si>
    <t>Thomas Strüngmann</t>
  </si>
  <si>
    <t>Friede Springer</t>
  </si>
  <si>
    <t>Yvonne, Mirja, Saskia und Nicola Bauer</t>
  </si>
  <si>
    <t>Wolfgang Marguerre</t>
  </si>
  <si>
    <t>Ralph Dommermuth</t>
  </si>
  <si>
    <t>Alexandra Schörghuber</t>
  </si>
  <si>
    <t>Hans-Peter Wild</t>
  </si>
  <si>
    <t>Friedhelm Loh</t>
  </si>
  <si>
    <t>Axel Oberwelland</t>
  </si>
  <si>
    <t>Johannes Mann</t>
  </si>
  <si>
    <t>x</t>
  </si>
  <si>
    <t>Shopify</t>
  </si>
  <si>
    <t>Familienstiftung</t>
  </si>
  <si>
    <t>Luxemburg</t>
  </si>
  <si>
    <t>Andrea Reimann-Ciardelli</t>
  </si>
  <si>
    <t>Susanne Klatten</t>
  </si>
  <si>
    <t>Stefan Quandt</t>
  </si>
  <si>
    <t>Michael Otto</t>
  </si>
  <si>
    <t>Alexander Otto</t>
  </si>
  <si>
    <t>Otto</t>
  </si>
  <si>
    <t>Ludwig Merckle</t>
  </si>
  <si>
    <t>Michael Herz</t>
  </si>
  <si>
    <t>Wolfgang Herz</t>
  </si>
  <si>
    <t>Jürgen Blickle</t>
  </si>
  <si>
    <t>Katharina Otto-Bernstein</t>
  </si>
  <si>
    <t>Maren Otto</t>
  </si>
  <si>
    <t>Georg Schaeffler</t>
  </si>
  <si>
    <t>Kevin David Lehmann</t>
  </si>
  <si>
    <t>Julia Thiele-Schürhoff</t>
  </si>
  <si>
    <t>Klaus-Peter Schulenberg</t>
  </si>
  <si>
    <t>Verkauf</t>
  </si>
  <si>
    <t>Otto Philipp Braun</t>
  </si>
  <si>
    <t>Christian Haub</t>
  </si>
  <si>
    <t>Gudrun Heine</t>
  </si>
  <si>
    <t>Sybill Storz</t>
  </si>
  <si>
    <t>Benjamin Otto</t>
  </si>
  <si>
    <t>Stefan von Holtzbrinck</t>
  </si>
  <si>
    <t>Julia Oetker</t>
  </si>
  <si>
    <t>Alfred Oetker</t>
  </si>
  <si>
    <t>Georg Haub</t>
  </si>
  <si>
    <t>Peter Unger</t>
  </si>
  <si>
    <t>Hans Langer</t>
  </si>
  <si>
    <t>Yvonne Bauer</t>
  </si>
  <si>
    <t>Hans-Werner Hector</t>
  </si>
  <si>
    <t>Karin Sartorius-Herbst</t>
  </si>
  <si>
    <t>Renate Sick-Glaser</t>
  </si>
  <si>
    <t>Sebastian Glaser</t>
  </si>
  <si>
    <t>Torsten Toeller</t>
  </si>
  <si>
    <t>Anna Katharina Viessmann</t>
  </si>
  <si>
    <t>Martin Viessmann</t>
  </si>
  <si>
    <t>Maximilian Viessmann</t>
  </si>
  <si>
    <t>Dieter Schnabel</t>
  </si>
  <si>
    <t>Peter Leibinger</t>
  </si>
  <si>
    <t>Regine Leibinger</t>
  </si>
  <si>
    <t>Christoph Henkel</t>
  </si>
  <si>
    <t>Kurt Krieger</t>
  </si>
  <si>
    <t>Rolf Gerling</t>
  </si>
  <si>
    <t>Joachim Ante</t>
  </si>
  <si>
    <t>Christian Birkenstock</t>
  </si>
  <si>
    <t>Alex Birkenstock</t>
  </si>
  <si>
    <t>Bernhard Braun-Lüdicke</t>
  </si>
  <si>
    <t>Eva Maria Braun-Lüdicke</t>
  </si>
  <si>
    <t>Friederike Braun-Lüdicke</t>
  </si>
  <si>
    <t>Ulrike Baro</t>
  </si>
  <si>
    <t>Oliver Samwer</t>
  </si>
  <si>
    <t>Ulrike Meister</t>
  </si>
  <si>
    <t>Andreas Pohl</t>
  </si>
  <si>
    <t>Michaela Herz</t>
  </si>
  <si>
    <t>Christian Herz</t>
  </si>
  <si>
    <t>Wolfgang Egger</t>
  </si>
  <si>
    <t>Anna Maria Braun</t>
  </si>
  <si>
    <t>Johanna Braun</t>
  </si>
  <si>
    <t>Karl Friedrich Braun</t>
  </si>
  <si>
    <t>Ludwig Theodor Braun</t>
  </si>
  <si>
    <t>Martin Knauf</t>
  </si>
  <si>
    <t>Robert Knauf</t>
  </si>
  <si>
    <t>Alexander Knauf</t>
  </si>
  <si>
    <t>Mathias Döpfner</t>
  </si>
  <si>
    <t>Hedda im Brahm Droege</t>
  </si>
  <si>
    <t>Horst-Otto Gerberding</t>
  </si>
  <si>
    <t>Carsten Maschmeyer</t>
  </si>
  <si>
    <t>Udo Müller</t>
  </si>
  <si>
    <t>Peter-Alexander Wacker</t>
  </si>
  <si>
    <t>Ernst Freiberger</t>
  </si>
  <si>
    <t>Marc, Alexander und Oliver Samwer</t>
  </si>
  <si>
    <t>Helga und Jürgen Kellerhals</t>
  </si>
  <si>
    <t>Florian Rehm, Christina Flügel und Andreas Kreuter</t>
  </si>
  <si>
    <t>Willy Strothotte</t>
  </si>
  <si>
    <t>Anneliese Roth</t>
  </si>
  <si>
    <t>Georg von Opel</t>
  </si>
  <si>
    <t>Clemens und Maximilian Tönnies</t>
  </si>
  <si>
    <t>Robert Tönnies</t>
  </si>
  <si>
    <t>Erwin Müller</t>
  </si>
  <si>
    <t>Dirk Ströer</t>
  </si>
  <si>
    <t>Thomas Olbricht</t>
  </si>
  <si>
    <t>Carsten Koerl</t>
  </si>
  <si>
    <t>Joachim und Andreas Kohm</t>
  </si>
  <si>
    <t>Familien Hinz, Arp, von Loeper, Schulz und Weilandt</t>
  </si>
  <si>
    <t>Reiner Schmidt und Michael Schmidt-Ruthenbeck</t>
  </si>
  <si>
    <t>Peter Schnell</t>
  </si>
  <si>
    <t>Erich Wesjohann</t>
  </si>
  <si>
    <t>Hans, Bernhard und Peter Rosenberger</t>
  </si>
  <si>
    <t>Nicola Januschke-Bleicher und Verena Heinrich</t>
  </si>
  <si>
    <t>Karl Gerhold</t>
  </si>
  <si>
    <t>Klaus und Jost Hellmann</t>
  </si>
  <si>
    <t>IT</t>
  </si>
  <si>
    <t>Holger Loclair</t>
  </si>
  <si>
    <t>Sven Bauer</t>
  </si>
  <si>
    <t>k. A.</t>
  </si>
  <si>
    <t>Family Office Typ</t>
  </si>
  <si>
    <t>HoldingAusland</t>
  </si>
  <si>
    <t>HoldingInland</t>
  </si>
  <si>
    <t>HoldingSteueroase</t>
  </si>
  <si>
    <t>HoldingGewerbesteueroase</t>
  </si>
  <si>
    <t>GemeinnützigeStiftungSteueroase</t>
  </si>
  <si>
    <t>GemeinnützigeStiftungInland</t>
  </si>
  <si>
    <t>Verschiedene</t>
  </si>
  <si>
    <t>Lex Porsche</t>
  </si>
  <si>
    <t>§50i EStG (Entstrickung) + §20 UmwStG</t>
  </si>
  <si>
    <t>ca. 20</t>
  </si>
  <si>
    <t>Beate Heister</t>
  </si>
  <si>
    <t>Heinrich Deichmann</t>
  </si>
  <si>
    <t>-</t>
  </si>
  <si>
    <t>Unternehmen</t>
  </si>
  <si>
    <t>BMW</t>
  </si>
  <si>
    <t>Bauhaus AG</t>
  </si>
  <si>
    <t>PHW Gruppe</t>
  </si>
  <si>
    <t>Voith GmbH</t>
  </si>
  <si>
    <t>Axel Springer SE</t>
  </si>
  <si>
    <t>Walter Winkler</t>
  </si>
  <si>
    <t>Christian Angermayer</t>
  </si>
  <si>
    <t>Heidemarie Engelhorn</t>
  </si>
  <si>
    <t>Dieter und Stephan Schnabel</t>
  </si>
  <si>
    <t>Thekla und Marie Wobben</t>
  </si>
  <si>
    <t>Alfred, Carl Ferdinand und Julia Oetker</t>
  </si>
  <si>
    <t>Friede Springer und Mathias Döpfner</t>
  </si>
  <si>
    <t>Richard und Philip Oetker, Rudolf Louis Schweizer, Markus von Luttitz und Ludwig Graf Douglas</t>
  </si>
  <si>
    <t>Familien Sartorius-Herbst und Franken</t>
  </si>
  <si>
    <t>Gabriella Meister, Ulrike Meister, Wolfgang Meister und Franziska Würbser</t>
  </si>
  <si>
    <t>Julie und Philipp Engelhorn</t>
  </si>
  <si>
    <t>Henning und Dieter Conle</t>
  </si>
  <si>
    <t>Hans J., Marie und Uli Langer</t>
  </si>
  <si>
    <t>m</t>
  </si>
  <si>
    <t>Reimann</t>
  </si>
  <si>
    <t>JAB Holding</t>
  </si>
  <si>
    <t>Merck</t>
  </si>
  <si>
    <t>Strüngmann</t>
  </si>
  <si>
    <t xml:space="preserve">Verkauf 2005 f. 7,5 Mrd$ </t>
  </si>
  <si>
    <t>Albrecht</t>
  </si>
  <si>
    <t>Kühne</t>
  </si>
  <si>
    <t>w</t>
  </si>
  <si>
    <t>Henkel</t>
  </si>
  <si>
    <t>Brenninkmeijer</t>
  </si>
  <si>
    <t>Würth</t>
  </si>
  <si>
    <t xml:space="preserve">m </t>
  </si>
  <si>
    <t>Knauf</t>
  </si>
  <si>
    <t>Jacobs</t>
  </si>
  <si>
    <t>Verkauf  1990 f. 6,4 Mrd DM</t>
  </si>
  <si>
    <t>SAP SE</t>
  </si>
  <si>
    <t>Schaeffler</t>
  </si>
  <si>
    <t>INA-Holding</t>
  </si>
  <si>
    <t>Oetker</t>
  </si>
  <si>
    <t>Liebherr</t>
  </si>
  <si>
    <t>Willi Liebherr</t>
  </si>
  <si>
    <t>Hasso Plattner</t>
  </si>
  <si>
    <t>Heraeus</t>
  </si>
  <si>
    <t xml:space="preserve">Verkauf, 1997 Verkauf des Konzerns für 9,5 Mrd € (steuerfrei) </t>
  </si>
  <si>
    <t>Braun</t>
  </si>
  <si>
    <t>Rethmann</t>
  </si>
  <si>
    <t>Mohn</t>
  </si>
  <si>
    <t>Bertelsmann</t>
  </si>
  <si>
    <t>m/w</t>
  </si>
  <si>
    <t>Sartorius</t>
  </si>
  <si>
    <t xml:space="preserve">w </t>
  </si>
  <si>
    <t>Siemens</t>
  </si>
  <si>
    <t>Verkauf 1990</t>
  </si>
  <si>
    <t>Stihl</t>
  </si>
  <si>
    <t>Tschira</t>
  </si>
  <si>
    <t>Haub</t>
  </si>
  <si>
    <t>Thiele</t>
  </si>
  <si>
    <t>Knorr Bremse</t>
  </si>
  <si>
    <t>Baus</t>
  </si>
  <si>
    <t>Droege</t>
  </si>
  <si>
    <t>Hueck</t>
  </si>
  <si>
    <t xml:space="preserve">Verkauf 2021, ca. 4 Mrd€ </t>
  </si>
  <si>
    <t>Haniel</t>
  </si>
  <si>
    <t>Freudenberg</t>
  </si>
  <si>
    <t>Blickle</t>
  </si>
  <si>
    <t>Pudwill</t>
  </si>
  <si>
    <t xml:space="preserve">Verkauf </t>
  </si>
  <si>
    <t>Viessmann</t>
  </si>
  <si>
    <t>Verkauf 1987</t>
  </si>
  <si>
    <t>Massa-Märkte</t>
  </si>
  <si>
    <t>Tönnies</t>
  </si>
  <si>
    <t>Clemens Tönnies</t>
  </si>
  <si>
    <t>Bauer</t>
  </si>
  <si>
    <t>Deichmann</t>
  </si>
  <si>
    <t>Burda</t>
  </si>
  <si>
    <t>Hubert Burda</t>
  </si>
  <si>
    <t xml:space="preserve">Verkauf 2002 für ca. 4,2 mrd€ </t>
  </si>
  <si>
    <t>Wacker</t>
  </si>
  <si>
    <t>Bosch</t>
  </si>
  <si>
    <t>Loh</t>
  </si>
  <si>
    <t>Wirtgen</t>
  </si>
  <si>
    <t xml:space="preserve">Verkauf 2017 f. 4,6 Mrd€ </t>
  </si>
  <si>
    <t>wpd AG</t>
  </si>
  <si>
    <t>Kärcher</t>
  </si>
  <si>
    <t>Vaillant</t>
  </si>
  <si>
    <t>Müller</t>
  </si>
  <si>
    <t>Müller Milch</t>
  </si>
  <si>
    <t>Freiberger</t>
  </si>
  <si>
    <t>Berggrün</t>
  </si>
  <si>
    <t>Riegel</t>
  </si>
  <si>
    <t>Leibinger</t>
  </si>
  <si>
    <t>Nemetschek</t>
  </si>
  <si>
    <t>Broermann</t>
  </si>
  <si>
    <t>Schörghuber</t>
  </si>
  <si>
    <t>Werhahn</t>
  </si>
  <si>
    <t xml:space="preserve">Verkauf, 1986 für 3,2 Mrd DM nach Steuern verk. </t>
  </si>
  <si>
    <t xml:space="preserve">Verkauf 2014 Großteil verk.  </t>
  </si>
  <si>
    <t>Laukien</t>
  </si>
  <si>
    <t>Dachser</t>
  </si>
  <si>
    <t>Helmig</t>
  </si>
  <si>
    <t xml:space="preserve">Investor, Helios-Verkauf, 2005 für 1,5 Mrd€ </t>
  </si>
  <si>
    <t>Miele</t>
  </si>
  <si>
    <t>Meister</t>
  </si>
  <si>
    <t>Mittelsten Scheid</t>
  </si>
  <si>
    <t>Schadeberg</t>
  </si>
  <si>
    <t>Sedlmayr</t>
  </si>
  <si>
    <t>Sedlmayr Treuhand GmbH</t>
  </si>
  <si>
    <t>Sixt</t>
  </si>
  <si>
    <t>Claas</t>
  </si>
  <si>
    <t>Fischer</t>
  </si>
  <si>
    <t>Fielmann</t>
  </si>
  <si>
    <t>Dommermuth</t>
  </si>
  <si>
    <t>Hornbach</t>
  </si>
  <si>
    <t>Oldendorff</t>
  </si>
  <si>
    <t>Schwarz-Schütte</t>
  </si>
  <si>
    <t xml:space="preserve">Verkauf 2006 fü4 4,4 Mrd€. Familie hatte Mehrheit </t>
  </si>
  <si>
    <t>Goldbeck</t>
  </si>
  <si>
    <t>Samwer</t>
  </si>
  <si>
    <t>Rocket Internet SE</t>
  </si>
  <si>
    <t>Bruch</t>
  </si>
  <si>
    <t>Pfeifer &amp; Langen</t>
  </si>
  <si>
    <t>Wagner</t>
  </si>
  <si>
    <t>Strothoff</t>
  </si>
  <si>
    <t>MHK Group</t>
  </si>
  <si>
    <t>Birkenstock</t>
  </si>
  <si>
    <t>Verkauf, 2021 ca. 4 Mrd€</t>
  </si>
  <si>
    <t>Viegener</t>
  </si>
  <si>
    <t>Viega</t>
  </si>
  <si>
    <t>Stoll</t>
  </si>
  <si>
    <t>Verkauf 1973</t>
  </si>
  <si>
    <t>Hager</t>
  </si>
  <si>
    <t>Hager Electro</t>
  </si>
  <si>
    <t xml:space="preserve">Verkauf 1998 für 650m$ (ohne Immob.) </t>
  </si>
  <si>
    <t>Schulenberg</t>
  </si>
  <si>
    <t>Verkauf 2022 letzte Anteile</t>
  </si>
  <si>
    <t>Toeller</t>
  </si>
  <si>
    <t>Koerl</t>
  </si>
  <si>
    <t>Sportradar</t>
  </si>
  <si>
    <t>Mahle</t>
  </si>
  <si>
    <t>EW Gruppe</t>
  </si>
  <si>
    <t>Haindl</t>
  </si>
  <si>
    <t xml:space="preserve">Verkauf 2001  3,6 Mrd€ </t>
  </si>
  <si>
    <t>Messer</t>
  </si>
  <si>
    <t>Döpfner</t>
  </si>
  <si>
    <t>Holtzbrinck</t>
  </si>
  <si>
    <t>Schütz</t>
  </si>
  <si>
    <t>Stoschek</t>
  </si>
  <si>
    <t>Gauselmann</t>
  </si>
  <si>
    <t>Roth</t>
  </si>
  <si>
    <t>Norma</t>
  </si>
  <si>
    <t>Beier</t>
  </si>
  <si>
    <t>Dermapharm AG</t>
  </si>
  <si>
    <t>Think-Cell</t>
  </si>
  <si>
    <t>Brandstätter</t>
  </si>
  <si>
    <t>Langness</t>
  </si>
  <si>
    <t>Diehl</t>
  </si>
  <si>
    <t>Näder</t>
  </si>
  <si>
    <t>Hymer</t>
  </si>
  <si>
    <t>Verkauf 2018 für 2,1 Mrd €</t>
  </si>
  <si>
    <t>Paul-Heinz Wesjohann</t>
  </si>
  <si>
    <t>Hagenmeyer</t>
  </si>
  <si>
    <t xml:space="preserve">Verkauf, 2015 für 1,75 Mrd € </t>
  </si>
  <si>
    <t xml:space="preserve">Verkauf 2006 f 1,0 bis 1,5 Mrd (ohne Immob.) </t>
  </si>
  <si>
    <t>Schick</t>
  </si>
  <si>
    <t>Karin Schick</t>
  </si>
  <si>
    <t>Röchling</t>
  </si>
  <si>
    <t>Knapp</t>
  </si>
  <si>
    <t>Friedrich Knapp</t>
  </si>
  <si>
    <t>Verkauf 1929</t>
  </si>
  <si>
    <t>Benteler</t>
  </si>
  <si>
    <t>Zech</t>
  </si>
  <si>
    <t>Dohle</t>
  </si>
  <si>
    <t>Sick</t>
  </si>
  <si>
    <t>Dräxlmaier</t>
  </si>
  <si>
    <t>Unger</t>
  </si>
  <si>
    <t xml:space="preserve">Verkauf, 2002  </t>
  </si>
  <si>
    <t>Gotthardt</t>
  </si>
  <si>
    <t>Wegmann, KNDS</t>
  </si>
  <si>
    <t>Fuchs</t>
  </si>
  <si>
    <t>Rohde</t>
  </si>
  <si>
    <t>Schwarz</t>
  </si>
  <si>
    <t>Kronseder</t>
  </si>
  <si>
    <t>Busch</t>
  </si>
  <si>
    <t>Freier</t>
  </si>
  <si>
    <t>Rosen</t>
  </si>
  <si>
    <t>RFR Holding GmbH</t>
  </si>
  <si>
    <t>Verbio</t>
  </si>
  <si>
    <t>Bankhaus B. Metzler</t>
  </si>
  <si>
    <t>Opländer</t>
  </si>
  <si>
    <t>WILO SE</t>
  </si>
  <si>
    <t>Gerling</t>
  </si>
  <si>
    <t xml:space="preserve">Verkauf, 2005 – 1,3 Mrd€ </t>
  </si>
  <si>
    <t>Gerberding</t>
  </si>
  <si>
    <t>Stickling</t>
  </si>
  <si>
    <t>Rothenberger</t>
  </si>
  <si>
    <t>Josef Buchmann</t>
  </si>
  <si>
    <t>Scheufele</t>
  </si>
  <si>
    <t>Maschinenfabrik Reinhausen</t>
  </si>
  <si>
    <t>Grohe</t>
  </si>
  <si>
    <t>Storz</t>
  </si>
  <si>
    <t>Rosenberger</t>
  </si>
  <si>
    <t>Wortmann</t>
  </si>
  <si>
    <t>Wortmann Schuh-Holding KG</t>
  </si>
  <si>
    <t>Gerhold</t>
  </si>
  <si>
    <t xml:space="preserve">Verkauf, 2016 (75), 2021 (100%  für 4 Mrd€ verk.) </t>
  </si>
  <si>
    <t>Getec</t>
  </si>
  <si>
    <t>Dyckerhoff</t>
  </si>
  <si>
    <t>Verkauf, 2002 für 500m€</t>
  </si>
  <si>
    <t>Kohm</t>
  </si>
  <si>
    <t>Hipp</t>
  </si>
  <si>
    <t>Schäfer</t>
  </si>
  <si>
    <t>Conle</t>
  </si>
  <si>
    <t>Dietz AG</t>
  </si>
  <si>
    <t>Dietz</t>
  </si>
  <si>
    <t>Lindner</t>
  </si>
  <si>
    <t>Lindner Group</t>
  </si>
  <si>
    <t xml:space="preserve">Verkauf 2010 </t>
  </si>
  <si>
    <t>Winkler</t>
  </si>
  <si>
    <t>Merckle</t>
  </si>
  <si>
    <t>Dietmar Hopp</t>
  </si>
  <si>
    <t>SAP</t>
  </si>
  <si>
    <t>Tengelmann</t>
  </si>
  <si>
    <t>Merckle Unternehmensgruppe</t>
  </si>
  <si>
    <t>Schwenk Zement</t>
  </si>
  <si>
    <t>Georg Nemetschek</t>
  </si>
  <si>
    <t>Liz Mohn</t>
  </si>
  <si>
    <t>Hella</t>
  </si>
  <si>
    <t>Günter Herz</t>
  </si>
  <si>
    <t>Daniela Herz-Schnoeckel</t>
  </si>
  <si>
    <t>Tchibo</t>
  </si>
  <si>
    <t>SEW-Eurodrive</t>
  </si>
  <si>
    <t>Octapharma</t>
  </si>
  <si>
    <t>Enercon</t>
  </si>
  <si>
    <t>United Internet</t>
  </si>
  <si>
    <t>Rossmann</t>
  </si>
  <si>
    <t>Theo Müller</t>
  </si>
  <si>
    <t>Marquard &amp; Bahls</t>
  </si>
  <si>
    <t>Asklepios Kliniken</t>
  </si>
  <si>
    <t>Haribo</t>
  </si>
  <si>
    <t>Lutz Helmig</t>
  </si>
  <si>
    <t>Helm</t>
  </si>
  <si>
    <t>Wacker-Chemie</t>
  </si>
  <si>
    <t>Thomas Bruch</t>
  </si>
  <si>
    <t>Trumpf</t>
  </si>
  <si>
    <t>Festo</t>
  </si>
  <si>
    <t>Voith</t>
  </si>
  <si>
    <t>Bernd Freier</t>
  </si>
  <si>
    <t>Glencore</t>
  </si>
  <si>
    <t>Metro AG</t>
  </si>
  <si>
    <t>Vorwerk</t>
  </si>
  <si>
    <t>Horst Wortmann</t>
  </si>
  <si>
    <t>Rehau</t>
  </si>
  <si>
    <t>Josef Boquoi</t>
  </si>
  <si>
    <t>Fuchs Petrolub</t>
  </si>
  <si>
    <t>Jochen Opländer</t>
  </si>
  <si>
    <t>Peter Möhrle</t>
  </si>
  <si>
    <t>Hellmann Worldwide Logistics</t>
  </si>
  <si>
    <t>Hermann Langness</t>
  </si>
  <si>
    <t>Bartels-Langness</t>
  </si>
  <si>
    <t>Fressnapf</t>
  </si>
  <si>
    <t>Krones</t>
  </si>
  <si>
    <t>CTS Eventim</t>
  </si>
  <si>
    <t>Otto Bock</t>
  </si>
  <si>
    <t>Albrecht Knauf</t>
  </si>
  <si>
    <t>Webasto</t>
  </si>
  <si>
    <t>Phoenix Contact</t>
  </si>
  <si>
    <t>New Yorker</t>
  </si>
  <si>
    <t>Verena von Mitschke-Collande</t>
  </si>
  <si>
    <t>Karl Storz</t>
  </si>
  <si>
    <t>Rohde &amp; Schwarz</t>
  </si>
  <si>
    <t>Software AG</t>
  </si>
  <si>
    <t>Boehringer Mannheim</t>
  </si>
  <si>
    <t>Flick</t>
  </si>
  <si>
    <t>Vossloh</t>
  </si>
  <si>
    <t>Schmitz Cargobull</t>
  </si>
  <si>
    <t>Helmut Rothenberger</t>
  </si>
  <si>
    <t>Ulrich Bettermann</t>
  </si>
  <si>
    <t>OBO Bettermann</t>
  </si>
  <si>
    <t>Klaus Grohe</t>
  </si>
  <si>
    <t>EW Group</t>
  </si>
  <si>
    <t>Jungheinrich</t>
  </si>
  <si>
    <t>Wacker Neuson</t>
  </si>
  <si>
    <t>Haushalt</t>
  </si>
  <si>
    <t>MM2022_Vermögen</t>
  </si>
  <si>
    <t>Forbes2022_Vermögen</t>
  </si>
  <si>
    <t>Familiendynastie</t>
  </si>
  <si>
    <t>Unternehmen_ID</t>
  </si>
  <si>
    <t>Buchmann</t>
  </si>
  <si>
    <t>Plattner</t>
  </si>
  <si>
    <t>Hopp</t>
  </si>
  <si>
    <t>Herz</t>
  </si>
  <si>
    <t>Wesjohann</t>
  </si>
  <si>
    <t>Bechtolsheim</t>
  </si>
  <si>
    <t>Engelhorn</t>
  </si>
  <si>
    <t>Happel</t>
  </si>
  <si>
    <t>Schleicher</t>
  </si>
  <si>
    <t>Wild</t>
  </si>
  <si>
    <t>Lütke</t>
  </si>
  <si>
    <t>Oberwelland</t>
  </si>
  <si>
    <t>Wobben</t>
  </si>
  <si>
    <t>Thyssen-Bornemisza</t>
  </si>
  <si>
    <t>Schnabel</t>
  </si>
  <si>
    <t>Hector</t>
  </si>
  <si>
    <t>Wirtz</t>
  </si>
  <si>
    <t>Opel</t>
  </si>
  <si>
    <t>Krieger</t>
  </si>
  <si>
    <t>Tessner</t>
  </si>
  <si>
    <t>Mann</t>
  </si>
  <si>
    <t>Aldi Süd</t>
  </si>
  <si>
    <t>Schwarz Gruppe</t>
  </si>
  <si>
    <t>Aldi Nord</t>
  </si>
  <si>
    <t>Otto Fuchs-Metallwerke</t>
  </si>
  <si>
    <t>Techtronic Industries (Hongkong)</t>
  </si>
  <si>
    <t>Bauer-Verlag</t>
  </si>
  <si>
    <t>Wella</t>
  </si>
  <si>
    <t>F. Loh-Gruppe</t>
  </si>
  <si>
    <t>Flick Konglomerat</t>
  </si>
  <si>
    <t>Bruker</t>
  </si>
  <si>
    <t>DVAG</t>
  </si>
  <si>
    <t>Aton, Helios</t>
  </si>
  <si>
    <t>DM-Drogerien</t>
  </si>
  <si>
    <t>Rational AG</t>
  </si>
  <si>
    <t>Krombacher</t>
  </si>
  <si>
    <t>Storck</t>
  </si>
  <si>
    <t>DKV Euroservice</t>
  </si>
  <si>
    <t>Oldendorff Carriers</t>
  </si>
  <si>
    <t>Schwarz-Pharma</t>
  </si>
  <si>
    <t>Globus SB-Warenhaus</t>
  </si>
  <si>
    <t>Gruner &amp; Jahr</t>
  </si>
  <si>
    <t>BOFROST</t>
  </si>
  <si>
    <t>Media-Markt</t>
  </si>
  <si>
    <t>Messer Griesheim</t>
  </si>
  <si>
    <t>Schütz-Werke</t>
  </si>
  <si>
    <t>Brose Fahrzeugteile</t>
  </si>
  <si>
    <t>Merkur-Spielotheken</t>
  </si>
  <si>
    <t>GEOBRA</t>
  </si>
  <si>
    <t>GETRAG</t>
  </si>
  <si>
    <t>MAX BAHR Baumärkte</t>
  </si>
  <si>
    <t>Bechtle</t>
  </si>
  <si>
    <t>Schwartauer Werke</t>
  </si>
  <si>
    <t>Jägermeister</t>
  </si>
  <si>
    <t>Zechbau</t>
  </si>
  <si>
    <t>Krieger Gruppe</t>
  </si>
  <si>
    <t>A.T.U. Autoteile Unger</t>
  </si>
  <si>
    <t>Compugroup</t>
  </si>
  <si>
    <t>Jebsen &amp; Jessen</t>
  </si>
  <si>
    <t>Müller-Drogerien</t>
  </si>
  <si>
    <t>s.oliver</t>
  </si>
  <si>
    <t>Symrise</t>
  </si>
  <si>
    <t>Nobilia Stickling</t>
  </si>
  <si>
    <t>Chopard</t>
  </si>
  <si>
    <t>Merz Pharma</t>
  </si>
  <si>
    <t>Rosenberger Hochfrequenz</t>
  </si>
  <si>
    <t>Döhler Group SE</t>
  </si>
  <si>
    <t>Dyckerhoff Zementwerke</t>
  </si>
  <si>
    <t>Triumph</t>
  </si>
  <si>
    <t>Klingel Gruppe</t>
  </si>
  <si>
    <t>Wessels + Müller</t>
  </si>
  <si>
    <t>Celonis</t>
  </si>
  <si>
    <t>Eppendorf</t>
  </si>
  <si>
    <t>Hexal</t>
  </si>
  <si>
    <t>KÜHNE &amp; NAGEL</t>
  </si>
  <si>
    <t>Jacobs-Suchard</t>
  </si>
  <si>
    <t>Dr. Oetker</t>
  </si>
  <si>
    <t>B. Braun</t>
  </si>
  <si>
    <t>Biontech, Ganymed</t>
  </si>
  <si>
    <t>Dalli-Werk / Grünenthal</t>
  </si>
  <si>
    <t>Tessner Holding / Roller</t>
  </si>
  <si>
    <t>Merck, Finck &amp; Co-Bank</t>
  </si>
  <si>
    <t>Boehringer Ingelheim</t>
  </si>
  <si>
    <t>Bernard Grosse Broermann</t>
  </si>
  <si>
    <t>Wolfgang Reimann</t>
  </si>
  <si>
    <t>Matthias Reimann-Andersen</t>
  </si>
  <si>
    <t>Stefan Reimann-Andersen</t>
  </si>
  <si>
    <t>Renate Reimann-Haas</t>
  </si>
  <si>
    <t>Carl Ferdinand Oetker</t>
  </si>
  <si>
    <t>Nadia Thiele</t>
  </si>
  <si>
    <t>Maria-Elisabeth Schaeffler-Thumann</t>
  </si>
  <si>
    <t>Reinfried Pohl, Jr.</t>
  </si>
  <si>
    <t>Alexander Sixt</t>
  </si>
  <si>
    <t>Konstantin Sixt</t>
  </si>
  <si>
    <t>Gabriella Meister</t>
  </si>
  <si>
    <t>Stephan Schnabel</t>
  </si>
  <si>
    <t>Quandt und Klatten</t>
  </si>
  <si>
    <t>Boehringer / von Baumbach</t>
  </si>
  <si>
    <t>Wilhelm Beier</t>
  </si>
  <si>
    <t>Kurt Dohle</t>
  </si>
  <si>
    <t>Walter P. J. Droege</t>
  </si>
  <si>
    <t>Holzhey</t>
  </si>
  <si>
    <t>Christiane Schöller</t>
  </si>
  <si>
    <t>Hans Lindner</t>
  </si>
  <si>
    <t>Paul Gauselmann</t>
  </si>
  <si>
    <t>Aby Rosen</t>
  </si>
  <si>
    <t>Dirk Rossmann</t>
  </si>
  <si>
    <t>Udo Tschira</t>
  </si>
  <si>
    <t>Udo Schütz</t>
  </si>
  <si>
    <t>Harald Tschira</t>
  </si>
  <si>
    <t>Gründer</t>
  </si>
  <si>
    <t>Arend Oetker</t>
  </si>
  <si>
    <t>Ursula Blickle</t>
  </si>
  <si>
    <t>Timm Oberwelland</t>
  </si>
  <si>
    <t>Horst Pudwill</t>
  </si>
  <si>
    <t>Hans-Joachim Tessner</t>
  </si>
  <si>
    <t>Jürgen Wirtgen</t>
  </si>
  <si>
    <t>Stefan Wirtgen</t>
  </si>
  <si>
    <t>Witron</t>
  </si>
  <si>
    <t>Günter Gerhard Wagner</t>
  </si>
  <si>
    <t>Mann Mobilia</t>
  </si>
  <si>
    <t>Reinhold Würth</t>
  </si>
  <si>
    <t>Nicola Leibinger-Kammüller</t>
  </si>
  <si>
    <t>Franziska Würbser</t>
  </si>
  <si>
    <t>Fritz Dräxlmaier</t>
  </si>
  <si>
    <t>Otto Happel, Jr.</t>
  </si>
  <si>
    <t>Andreas und Reinfried Pohl, Jr.</t>
  </si>
  <si>
    <t>Wilhelm von Finck, Jr.</t>
  </si>
  <si>
    <t>EOS</t>
  </si>
  <si>
    <t>Langer</t>
  </si>
  <si>
    <t>Unity Software</t>
  </si>
  <si>
    <t>Ante</t>
  </si>
  <si>
    <t>Apeiron</t>
  </si>
  <si>
    <t>Angermayer</t>
  </si>
  <si>
    <t>Maschmeyer</t>
  </si>
  <si>
    <t>AWD / Maschmeyer Group</t>
  </si>
  <si>
    <t>Patrizia</t>
  </si>
  <si>
    <t>Egger</t>
  </si>
  <si>
    <t>Ströer</t>
  </si>
  <si>
    <t>Sun</t>
  </si>
  <si>
    <t>TBG</t>
  </si>
  <si>
    <t>Porsche</t>
  </si>
  <si>
    <t>von Siemens</t>
  </si>
  <si>
    <t>Schoeller</t>
  </si>
  <si>
    <t>Traudl Engelhorn-Vechiatto</t>
  </si>
  <si>
    <t>Clemens Haindl</t>
  </si>
  <si>
    <t>Möhrle</t>
  </si>
  <si>
    <t>Kurt Zech</t>
  </si>
  <si>
    <t>von Metzler</t>
  </si>
  <si>
    <t>Theo Schäfer</t>
  </si>
  <si>
    <t>Sahle</t>
  </si>
  <si>
    <t>Muhr</t>
  </si>
  <si>
    <t>Hans Jakob Limbach</t>
  </si>
  <si>
    <t>Sander</t>
  </si>
  <si>
    <t>Alfons Doblinger</t>
  </si>
  <si>
    <t>Ursula Lange</t>
  </si>
  <si>
    <t>Theo Albrecht, Jr. und Babette Albrecht</t>
  </si>
  <si>
    <t>Pohl</t>
  </si>
  <si>
    <t>Olbricht</t>
  </si>
  <si>
    <t>Julia Thiele-Schürhoff und Nadia Thiele</t>
  </si>
  <si>
    <t>Sahin und Türeci</t>
  </si>
  <si>
    <t>Springer</t>
  </si>
  <si>
    <t>Beate Heister und Karl Albrecht, Jr.</t>
  </si>
  <si>
    <t>Boquoi</t>
  </si>
  <si>
    <t>Marguerre</t>
  </si>
  <si>
    <t>Porsche / VW</t>
  </si>
  <si>
    <t>Kellerhals</t>
  </si>
  <si>
    <t>Gemmer und Klein</t>
  </si>
  <si>
    <t>GEA-Konzern / Bochum</t>
  </si>
  <si>
    <t>Eheleute Ugur Sahin und Özlem Türeci</t>
  </si>
  <si>
    <t>Klenk, Nominacher und Rinke</t>
  </si>
  <si>
    <t>Miele und Zinkann</t>
  </si>
  <si>
    <t>Werner und Lehmann</t>
  </si>
  <si>
    <t>Kipp und Bechtolsheimer</t>
  </si>
  <si>
    <t>Springer und Döpfner</t>
  </si>
  <si>
    <t>Bosch, Zundel &amp; Madelung</t>
  </si>
  <si>
    <t>Jürgen und Stefan Wirtgen</t>
  </si>
  <si>
    <t>Blanke und Meier</t>
  </si>
  <si>
    <t>Gernot Blanke und Klus Meier</t>
  </si>
  <si>
    <t>Weisser und Streich</t>
  </si>
  <si>
    <t>Eisert und von Braunbehrens</t>
  </si>
  <si>
    <t>Rohde-Dachser und Simon</t>
  </si>
  <si>
    <t>Rohde und Schwarz</t>
  </si>
  <si>
    <t>Sauter und Pollert</t>
  </si>
  <si>
    <t>Bernhard Schadeberg und Petra Schadeberg</t>
  </si>
  <si>
    <t>Pfeifer und Langen</t>
  </si>
  <si>
    <t>Stefan von Holtzbrinck und Christiane Schöller</t>
  </si>
  <si>
    <t>Hans Georg, Julia und Georg Näder</t>
  </si>
  <si>
    <t>Rehm und Findel-Mast</t>
  </si>
  <si>
    <t>Otto Rudolf und Christiane Fuchs</t>
  </si>
  <si>
    <t>von Braunbehrens, Bode und Sethe</t>
  </si>
  <si>
    <t>Jebsen und Jessen</t>
  </si>
  <si>
    <t>Scheubeck und Jansen</t>
  </si>
  <si>
    <t>Spießhofer und Braun</t>
  </si>
  <si>
    <t>Wagner Tiefkühlprodukte</t>
  </si>
  <si>
    <t>Gollwitzer und Haindl-Hieber</t>
  </si>
  <si>
    <t>Schmidt-Ruthenbeck</t>
  </si>
  <si>
    <t>Ströher und Pohl</t>
  </si>
  <si>
    <t>Trautwein und Scharf</t>
  </si>
  <si>
    <t>E/D/E</t>
  </si>
  <si>
    <t>Weiss und Schmidt</t>
  </si>
  <si>
    <t>Georg Schaeffler und Maria-Elisabeth Schaeffler-Thumann</t>
  </si>
  <si>
    <t>Alex und Christian Birkenstock</t>
  </si>
  <si>
    <t>Willi und Isolde Liebherr</t>
  </si>
  <si>
    <t>LW Gruppe</t>
  </si>
  <si>
    <t>Metro</t>
  </si>
  <si>
    <t>Berggrün Holdings</t>
  </si>
  <si>
    <t>Albrecht und Heister</t>
  </si>
  <si>
    <t>Andreas und Thomas Strüngmann</t>
  </si>
  <si>
    <t>Veit und Jobst Wagner</t>
  </si>
  <si>
    <t>Michael und Wolfang Herz</t>
  </si>
  <si>
    <t>Christian und Georg Haub; Katrin, Victoria und Erivan Karl Haub</t>
  </si>
  <si>
    <t>Ströher und Pohl, Olbricht, Sander</t>
  </si>
  <si>
    <t>Isolde Liebherr</t>
  </si>
  <si>
    <t>nicht aufgelistet</t>
  </si>
  <si>
    <t>Walter P. J. Droege und Hedda im Brahm Droege</t>
  </si>
  <si>
    <t>Unternehmensverkauf</t>
  </si>
  <si>
    <t>nicht verkauft</t>
  </si>
  <si>
    <t>Adam und Hückmann</t>
  </si>
  <si>
    <t>Gorsch, Schily, Hammacher und Schweppenäuser</t>
  </si>
  <si>
    <t>Eheleute Sylvia und Ulrich Ströher</t>
  </si>
  <si>
    <t>Flossbach von Storch</t>
  </si>
  <si>
    <t>Schoeller Group</t>
  </si>
  <si>
    <t>Familie Knauf (exkl. Albrecht)</t>
  </si>
  <si>
    <t>Christine Brigitte Knauf</t>
  </si>
  <si>
    <t>Karl Heinrich Knauf</t>
  </si>
  <si>
    <t>Zeilenbeschriftungen</t>
  </si>
  <si>
    <t>Gesamtergebnis</t>
  </si>
  <si>
    <t>Summe von MM2022_Vermögen</t>
  </si>
  <si>
    <t>Summe von Forbes2022_Vermögen</t>
  </si>
  <si>
    <t>n.v.</t>
  </si>
  <si>
    <t>Quelle</t>
  </si>
  <si>
    <t>gemeinnützig</t>
  </si>
  <si>
    <t>company</t>
  </si>
  <si>
    <t>year</t>
  </si>
  <si>
    <t>Aktiva</t>
  </si>
  <si>
    <t>Anlagevermögen</t>
  </si>
  <si>
    <t>∟ Immaterielles Anlagevermögen</t>
  </si>
  <si>
    <t>∟ Sachanlagen</t>
  </si>
  <si>
    <t>∟ Sonstiges Anlagevermögen</t>
  </si>
  <si>
    <t>Umlaufvermögen</t>
  </si>
  <si>
    <t>∟ Vorräte</t>
  </si>
  <si>
    <t>∟ Schuldner</t>
  </si>
  <si>
    <t>∟ Sonstiges Umlaufvermögen</t>
  </si>
  <si>
    <t>∟ Zahlungsmittel &amp; Zahlungsmitteläquivalente</t>
  </si>
  <si>
    <t>Bilanzsumme Aktiva</t>
  </si>
  <si>
    <t>Passiva</t>
  </si>
  <si>
    <t>Eigenkapital</t>
  </si>
  <si>
    <t>∟ Kapital</t>
  </si>
  <si>
    <t>∟ Sonstiges Eigenkapital</t>
  </si>
  <si>
    <t>Langfristige Verbindlichkeiten</t>
  </si>
  <si>
    <t>∟ Langfristige Finanzschulden</t>
  </si>
  <si>
    <t>∟ Sonstige langfristige Verbindlichkeiten</t>
  </si>
  <si>
    <t>∟ Rückstellungen</t>
  </si>
  <si>
    <t>Kurzfristige Verbindlichkeiten</t>
  </si>
  <si>
    <t>∟ Vergebene Kredite</t>
  </si>
  <si>
    <t>∟ Gläubiger</t>
  </si>
  <si>
    <t>∟ Sonstige kurzfristige Verbindlichkeiten</t>
  </si>
  <si>
    <t>Summe Eigenkapital &amp; Passiva</t>
  </si>
  <si>
    <t>Altana Ag</t>
  </si>
  <si>
    <t>Asklepios</t>
  </si>
  <si>
    <t>Aton 2</t>
  </si>
  <si>
    <t>AUDI</t>
  </si>
  <si>
    <t>B. Braun Melsungen</t>
  </si>
  <si>
    <t>B.Braun Holding</t>
  </si>
  <si>
    <t>B.Braun SE</t>
  </si>
  <si>
    <t>Bertelsmann SE</t>
  </si>
  <si>
    <t>Biontech</t>
  </si>
  <si>
    <t>Carl Spaeter</t>
  </si>
  <si>
    <t>Cecenomy</t>
  </si>
  <si>
    <t>Dr. August Oetker</t>
  </si>
  <si>
    <t>Felix Schoeller</t>
  </si>
  <si>
    <t>Franz Haniel</t>
  </si>
  <si>
    <t>Freudenberg SE</t>
  </si>
  <si>
    <t>Globus Holding</t>
  </si>
  <si>
    <t>HAPAG-LLOYD</t>
  </si>
  <si>
    <t>Hella GMBH</t>
  </si>
  <si>
    <t>Heraeus Holding</t>
  </si>
  <si>
    <t>Kaufland</t>
  </si>
  <si>
    <t>Kirchhoff Automotive</t>
  </si>
  <si>
    <t>LIDL Stiftung</t>
  </si>
  <si>
    <t>Mediclin</t>
  </si>
  <si>
    <t>Merck KommanditG</t>
  </si>
  <si>
    <t>Miele &amp; CIE</t>
  </si>
  <si>
    <t>Miele Beteiligungs</t>
  </si>
  <si>
    <t>MVV Energie</t>
  </si>
  <si>
    <t>Naeder Holding</t>
  </si>
  <si>
    <t>Paulaner</t>
  </si>
  <si>
    <t>PHOENIX Pharma</t>
  </si>
  <si>
    <t>Phoenix Pharmahandel</t>
  </si>
  <si>
    <t>Rethmann SE</t>
  </si>
  <si>
    <t>Rhoen-Klinikum</t>
  </si>
  <si>
    <t>Robert Bosch</t>
  </si>
  <si>
    <t>Schwenk Donau</t>
  </si>
  <si>
    <t>SGL Carbon</t>
  </si>
  <si>
    <t>SIEMENS</t>
  </si>
  <si>
    <t>Siemens Energy</t>
  </si>
  <si>
    <t>Siemens Healthineers</t>
  </si>
  <si>
    <t>Sindra KG</t>
  </si>
  <si>
    <t>Toennies International</t>
  </si>
  <si>
    <t>Topp Holding</t>
  </si>
  <si>
    <t>Traton</t>
  </si>
  <si>
    <t>UEE Holding</t>
  </si>
  <si>
    <t>Vibracoustic</t>
  </si>
  <si>
    <t>Volkswagen</t>
  </si>
  <si>
    <t>Vorwerk SE</t>
  </si>
  <si>
    <t>Wieland Werke</t>
  </si>
  <si>
    <t>Wilh. Werhahn</t>
  </si>
  <si>
    <t>Volkswagen Financial Services</t>
  </si>
  <si>
    <t>∟ Auf Stamm- und Vorzugsaktien ausgewiesene Dividende</t>
  </si>
  <si>
    <t>∟ Laufende Betriebserträge</t>
  </si>
  <si>
    <t>∟ Non-Life Profits</t>
  </si>
  <si>
    <t>∟ Sonstiges</t>
  </si>
  <si>
    <t>∟ Kreditrisikorückstellungen</t>
  </si>
  <si>
    <t>∟ Betriebskosten</t>
  </si>
  <si>
    <t>∟ Verbleibende Betriebserträge</t>
  </si>
  <si>
    <t>∟ Nettovergütung und -provisionen</t>
  </si>
  <si>
    <t>∟ Nettoerträge/-verluste von zukünftigen Vermögenswerten</t>
  </si>
  <si>
    <t>∟ Nettoerträge/-verluste aus Derivaten u. Handel</t>
  </si>
  <si>
    <t>∟ Sonstige Betriebserträge</t>
  </si>
  <si>
    <t>∟ Interest Expense</t>
  </si>
  <si>
    <t>∟ Interest Income</t>
  </si>
  <si>
    <t>∟ Zinserträge Netto</t>
  </si>
  <si>
    <t>∟ Jahresüberschuss/-fehlbetrag</t>
  </si>
  <si>
    <t>∟ Außergewöhnliche u. sonstige Ausgaben</t>
  </si>
  <si>
    <t>∟ Außergewöhnliche u. sonstige Erträge</t>
  </si>
  <si>
    <t>∟ Außergewöhnliche Gewinn/Verlust Rechnung</t>
  </si>
  <si>
    <t>∟ Gewinn/Verlust nach Steuern</t>
  </si>
  <si>
    <t>∟ Steuern</t>
  </si>
  <si>
    <t>∟ Gewinn/Verlust vor Steuern</t>
  </si>
  <si>
    <t>∟ Finanzaufwendungen</t>
  </si>
  <si>
    <t>∟ Finanzerträge</t>
  </si>
  <si>
    <t>∟ Gewinn/Verlust</t>
  </si>
  <si>
    <t>∟ Betriebsgewinn/-verlust [=EBIT]</t>
  </si>
  <si>
    <t>∟ Sonstige Betriebsaufwendungen</t>
  </si>
  <si>
    <t>∟ Bruttoergebnis</t>
  </si>
  <si>
    <t>∟ Materialkosten verkaufter Güter</t>
  </si>
  <si>
    <t>∟ Umsatz</t>
  </si>
  <si>
    <t>∟ Betriebsertrag (Umsatz)</t>
  </si>
  <si>
    <t>Name Gesellschafter</t>
  </si>
  <si>
    <t>Flag</t>
  </si>
  <si>
    <t>Land</t>
  </si>
  <si>
    <t>Typ</t>
  </si>
  <si>
    <t>Arrow</t>
  </si>
  <si>
    <t>Beteiligung direkt</t>
  </si>
  <si>
    <t>Beteiligung total</t>
  </si>
  <si>
    <t>Datum</t>
  </si>
  <si>
    <t>Op. Rev.</t>
  </si>
  <si>
    <t>Mitarbeiterzahl</t>
  </si>
  <si>
    <t>SKION GMBH</t>
  </si>
  <si>
    <t>DE</t>
  </si>
  <si>
    <t>C</t>
  </si>
  <si>
    <t>=</t>
  </si>
  <si>
    <t>100.00</t>
  </si>
  <si>
    <t>OF</t>
  </si>
  <si>
    <t>04/2022</t>
  </si>
  <si>
    <t>3400.29</t>
  </si>
  <si>
    <t>9392</t>
  </si>
  <si>
    <t>BROERMANN HOLDING GMBH</t>
  </si>
  <si>
    <t>1</t>
  </si>
  <si>
    <t>ASKLEPIOS KLINIKEN MANAGEMENT GMBH</t>
  </si>
  <si>
    <t>GP</t>
  </si>
  <si>
    <t>VC</t>
  </si>
  <si>
    <t>5</t>
  </si>
  <si>
    <t>DR. LUTZ HELMIG</t>
  </si>
  <si>
    <t>MGR</t>
  </si>
  <si>
    <t>I</t>
  </si>
  <si>
    <t>60.00</t>
  </si>
  <si>
    <t>MRS ALEXANDRA HELMIG</t>
  </si>
  <si>
    <t>15.00</t>
  </si>
  <si>
    <t>MRS CHARLOTTE HELMIG</t>
  </si>
  <si>
    <t>MRS DAGMAR HELMIG</t>
  </si>
  <si>
    <t>10.00</t>
  </si>
  <si>
    <t>VOLKSWAGEN AG</t>
  </si>
  <si>
    <t>⚑</t>
  </si>
  <si>
    <t>↗</t>
  </si>
  <si>
    <t>295200.88</t>
  </si>
  <si>
    <t>643297</t>
  </si>
  <si>
    <t>B. BRAUN HOLDING GMBH &amp; CO. KG</t>
  </si>
  <si>
    <t>&gt;50.00</t>
  </si>
  <si>
    <t>JO</t>
  </si>
  <si>
    <t>05/2022</t>
  </si>
  <si>
    <t>9613.06</t>
  </si>
  <si>
    <t>64387</t>
  </si>
  <si>
    <t>B. BRAUN FAMILIENHOLDING SE &amp; CO. KG</t>
  </si>
  <si>
    <t>MO</t>
  </si>
  <si>
    <t>WW</t>
  </si>
  <si>
    <t>02/2019</t>
  </si>
  <si>
    <t>LUDWIG G. BRAUN GMBH U. CO. KG</t>
  </si>
  <si>
    <t>62.44</t>
  </si>
  <si>
    <t>TRÄNKELÜCKE GMBH &amp; CO. KG</t>
  </si>
  <si>
    <t>35.06</t>
  </si>
  <si>
    <t>DR. SCHNELL GMBH &amp; CO. KG</t>
  </si>
  <si>
    <t>2.49</t>
  </si>
  <si>
    <t>BRAHO VERWALTUNGSGESELLSCHAFT MBH</t>
  </si>
  <si>
    <t>4</t>
  </si>
  <si>
    <t>BERTELSMANN VERWALTUNGSGESELLSCHAFT MBH</t>
  </si>
  <si>
    <t>03/2019</t>
  </si>
  <si>
    <t>AT IMPF GMBH</t>
  </si>
  <si>
    <t>P</t>
  </si>
  <si>
    <t>50.33</t>
  </si>
  <si>
    <t>11/2020</t>
  </si>
  <si>
    <t>MEDINE GMBH</t>
  </si>
  <si>
    <t>18.38</t>
  </si>
  <si>
    <t>RS</t>
  </si>
  <si>
    <t>12/2019</t>
  </si>
  <si>
    <t>BERENBERG BANK - JOH. BERENBERG, GOSSLER &amp; CO. KG</t>
  </si>
  <si>
    <t>B</t>
  </si>
  <si>
    <t>718.75</t>
  </si>
  <si>
    <t>BVCF MANAGEMENT LTD.</t>
  </si>
  <si>
    <t>KY</t>
  </si>
  <si>
    <t>F</t>
  </si>
  <si>
    <t>ZP</t>
  </si>
  <si>
    <t>07/2019</t>
  </si>
  <si>
    <t>C.HUBER2008 GMBH</t>
  </si>
  <si>
    <t>FIDELITY MANAGEMENT &amp; RESEARCH CO</t>
  </si>
  <si>
    <t>US</t>
  </si>
  <si>
    <t>0.49</t>
  </si>
  <si>
    <t>3</t>
  </si>
  <si>
    <t>INVUS GROUP LLC</t>
  </si>
  <si>
    <t>38.7</t>
  </si>
  <si>
    <t>113</t>
  </si>
  <si>
    <t>JANUS HENDERSON GROUP PLC</t>
  </si>
  <si>
    <t>GB</t>
  </si>
  <si>
    <t>01/2018</t>
  </si>
  <si>
    <t>2755</t>
  </si>
  <si>
    <t>2235</t>
  </si>
  <si>
    <t>JEBSEN CAPITAL LIMITED</t>
  </si>
  <si>
    <t>HK</t>
  </si>
  <si>
    <t>MIG GMBH &amp; CO. FONDS 7 KG</t>
  </si>
  <si>
    <t>E</t>
  </si>
  <si>
    <t>MIRAE ASSET FINANCIAL GROUP</t>
  </si>
  <si>
    <t>KR</t>
  </si>
  <si>
    <t>PLATINUM ASSET MANAGEMENT LIMITED</t>
  </si>
  <si>
    <t>AU</t>
  </si>
  <si>
    <t>202.41</t>
  </si>
  <si>
    <t>REDMILE GROUP LLC</t>
  </si>
  <si>
    <t>2.7</t>
  </si>
  <si>
    <t>16</t>
  </si>
  <si>
    <t>RLG GMBH</t>
  </si>
  <si>
    <t>STEAM ATHENA CAPITAL</t>
  </si>
  <si>
    <t>STRUENGMANN FAMILY</t>
  </si>
  <si>
    <t>TOFINO GMBH</t>
  </si>
  <si>
    <t>SUSANNE KLATTEN BETEILIGUNGS GMBH</t>
  </si>
  <si>
    <t>20.70</t>
  </si>
  <si>
    <t>12/2021</t>
  </si>
  <si>
    <t>AQTON GMBH &amp; CO. KG FÜR AUTOMOBILWERTE</t>
  </si>
  <si>
    <t>16.60</t>
  </si>
  <si>
    <t>AQTON SE</t>
  </si>
  <si>
    <t>↘</t>
  </si>
  <si>
    <t>9.00</t>
  </si>
  <si>
    <t>HARRIS ASSOCIATES INVESTMENT TRUST</t>
  </si>
  <si>
    <t>2.97</t>
  </si>
  <si>
    <t>08/2018</t>
  </si>
  <si>
    <t>HARRIS ASSOCIATES LP</t>
  </si>
  <si>
    <t>2.96</t>
  </si>
  <si>
    <t>SE</t>
  </si>
  <si>
    <t>04/2019</t>
  </si>
  <si>
    <t>NORGES BANK</t>
  </si>
  <si>
    <t>NO</t>
  </si>
  <si>
    <t>2.90</t>
  </si>
  <si>
    <t>3287.41</t>
  </si>
  <si>
    <t>CREDIT SUISSE GROUP AG</t>
  </si>
  <si>
    <t>CH</t>
  </si>
  <si>
    <t>2.58</t>
  </si>
  <si>
    <t>160</t>
  </si>
  <si>
    <t>MARSHALL WACE LLP</t>
  </si>
  <si>
    <t>0.50</t>
  </si>
  <si>
    <t>1333.97</t>
  </si>
  <si>
    <t>BRIDGEWATER ASSOCIATES LP</t>
  </si>
  <si>
    <t>04/2018</t>
  </si>
  <si>
    <t>281</t>
  </si>
  <si>
    <t>1400</t>
  </si>
  <si>
    <t>MR NORBERT QUANDT STEFAN</t>
  </si>
  <si>
    <t>⚑MGR</t>
  </si>
  <si>
    <t>0.20</t>
  </si>
  <si>
    <t>MRS SUSANNE HANNA URSULA KLATTEN (GEB. QUANDT)</t>
  </si>
  <si>
    <t>ILMARINEN MUTUAL PENSION INSURANCE CO.</t>
  </si>
  <si>
    <t>FI</t>
  </si>
  <si>
    <t>A</t>
  </si>
  <si>
    <t>0.03</t>
  </si>
  <si>
    <t>RM</t>
  </si>
  <si>
    <t>12/2018</t>
  </si>
  <si>
    <t>0</t>
  </si>
  <si>
    <t>KESKINÄINEN TYÖELÄKEVAKUUTUSYHTIÖ ELO</t>
  </si>
  <si>
    <t>0.01</t>
  </si>
  <si>
    <t>4571.05</t>
  </si>
  <si>
    <t>BESTINFOND FIM</t>
  </si>
  <si>
    <t>ES</t>
  </si>
  <si>
    <t>IN</t>
  </si>
  <si>
    <t>BESTINVER INTERNACIONAL F I M.</t>
  </si>
  <si>
    <t>CARISMA S.P.A.</t>
  </si>
  <si>
    <t>HO</t>
  </si>
  <si>
    <t>12/2020</t>
  </si>
  <si>
    <t>358.1</t>
  </si>
  <si>
    <t>1099</t>
  </si>
  <si>
    <t>D MICH &amp; C. SOCIETA' A RESPONSABILITA' LIMITATA</t>
  </si>
  <si>
    <t>JPMORGAN EUROPEAN GROWTH &amp; INCOME PLC</t>
  </si>
  <si>
    <t>0.35</t>
  </si>
  <si>
    <t>PLATINUM CAPITAL LIMITED</t>
  </si>
  <si>
    <t>06/2019</t>
  </si>
  <si>
    <t>VALUE-HOLDINGS AG</t>
  </si>
  <si>
    <t>12/2017</t>
  </si>
  <si>
    <t>4.1100000000000003</t>
  </si>
  <si>
    <t>HUBERT BURDA MEDIA HOLDING KOMMANDITGESELLSCHAFT</t>
  </si>
  <si>
    <t>3435.88</t>
  </si>
  <si>
    <t>10921</t>
  </si>
  <si>
    <t>CARL SPAETER GESELLSCHAFT MIT BESCHRÄNKTER HAFTUNG</t>
  </si>
  <si>
    <t>CONVERGENTA INVEST GMBH</t>
  </si>
  <si>
    <t>25.90</t>
  </si>
  <si>
    <t>2</t>
  </si>
  <si>
    <t>HANIEL FINANCE DEUTSCHLAND GMBH</t>
  </si>
  <si>
    <t>22.54</t>
  </si>
  <si>
    <t>PALATIN VERWALTUNGSGESELLSCHAFT MBH</t>
  </si>
  <si>
    <t>&gt;12.00</t>
  </si>
  <si>
    <t>FREENET AG</t>
  </si>
  <si>
    <t>9.15</t>
  </si>
  <si>
    <t>2942.86</t>
  </si>
  <si>
    <t>3786</t>
  </si>
  <si>
    <t>BEISHEIM HOLDING GMBH</t>
  </si>
  <si>
    <t>6.62</t>
  </si>
  <si>
    <t>PROF. OTTO BEISHEIM STIFTUNG</t>
  </si>
  <si>
    <t>J</t>
  </si>
  <si>
    <t>35</t>
  </si>
  <si>
    <t>DNCA FINANCE</t>
  </si>
  <si>
    <t>FR</t>
  </si>
  <si>
    <t>2.98</t>
  </si>
  <si>
    <t>10/2018</t>
  </si>
  <si>
    <t>346.38</t>
  </si>
  <si>
    <t>112</t>
  </si>
  <si>
    <t>FRANKLIN MUTUAL ADVISERS, LLC</t>
  </si>
  <si>
    <t>01/2017</t>
  </si>
  <si>
    <t>TEMPLETON GLOBAL ADVISORS LIMITED</t>
  </si>
  <si>
    <t>BS</t>
  </si>
  <si>
    <t>02/2017</t>
  </si>
  <si>
    <t>J O HAMBRO CAPITAL MANAGEMENT LIMITED</t>
  </si>
  <si>
    <t>05/2018</t>
  </si>
  <si>
    <t>95.52</t>
  </si>
  <si>
    <t>136</t>
  </si>
  <si>
    <t>BEISHEIM ASSETS GGMBH</t>
  </si>
  <si>
    <t>2.28</t>
  </si>
  <si>
    <t>PELHAM LONG/SHORT MASTER FUND LTD</t>
  </si>
  <si>
    <t>BM</t>
  </si>
  <si>
    <t>2.15</t>
  </si>
  <si>
    <t>02/2018</t>
  </si>
  <si>
    <t>ADELPHI CAPITAL LLP</t>
  </si>
  <si>
    <t>0.61</t>
  </si>
  <si>
    <t>143.02</t>
  </si>
  <si>
    <t>8</t>
  </si>
  <si>
    <t>AQR CAPITAL MANAGEMENT LLC</t>
  </si>
  <si>
    <t>0.59</t>
  </si>
  <si>
    <t>03/2020</t>
  </si>
  <si>
    <t>42.6</t>
  </si>
  <si>
    <t>69</t>
  </si>
  <si>
    <t>ENGADINE PARTNERS LLP</t>
  </si>
  <si>
    <t>0.55</t>
  </si>
  <si>
    <t>01/2019</t>
  </si>
  <si>
    <t>5.49</t>
  </si>
  <si>
    <t>WORLDQUANT LLC</t>
  </si>
  <si>
    <t>0.53</t>
  </si>
  <si>
    <t>05/2020</t>
  </si>
  <si>
    <t>24.7</t>
  </si>
  <si>
    <t>600</t>
  </si>
  <si>
    <t>BLACKROCK INVESTMENT MANAGEMENT (UK) LIMITED</t>
  </si>
  <si>
    <t>09/2020</t>
  </si>
  <si>
    <t>2547.07</t>
  </si>
  <si>
    <t>3483</t>
  </si>
  <si>
    <t>CONNOR CLARK &amp; LUNN INVESTMENT</t>
  </si>
  <si>
    <t>CA</t>
  </si>
  <si>
    <t>75</t>
  </si>
  <si>
    <t>AHL PARTNERS LLP</t>
  </si>
  <si>
    <t>0.48</t>
  </si>
  <si>
    <t>393.55</t>
  </si>
  <si>
    <t>CITADEL EUROPE LLP</t>
  </si>
  <si>
    <t>0.47</t>
  </si>
  <si>
    <t>07/2017</t>
  </si>
  <si>
    <t>985.39</t>
  </si>
  <si>
    <t>PELHAM CAPITAL LTD</t>
  </si>
  <si>
    <t>0.46</t>
  </si>
  <si>
    <t>09/2018</t>
  </si>
  <si>
    <t>198.38</t>
  </si>
  <si>
    <t>19</t>
  </si>
  <si>
    <t>TT INTERNATIONAL INVESTMENT MANAGEMENT LLP</t>
  </si>
  <si>
    <t>0.45</t>
  </si>
  <si>
    <t>72.66</t>
  </si>
  <si>
    <t>GREENVALE CAPITAL LLP</t>
  </si>
  <si>
    <t>0.44</t>
  </si>
  <si>
    <t>57.95</t>
  </si>
  <si>
    <t>LONE PINE CAPITAL LLC</t>
  </si>
  <si>
    <t>Y</t>
  </si>
  <si>
    <t>0.42</t>
  </si>
  <si>
    <t>05/2016</t>
  </si>
  <si>
    <t>12.1</t>
  </si>
  <si>
    <t>79</t>
  </si>
  <si>
    <t>THUNDERBIRD PARTNERS LLP</t>
  </si>
  <si>
    <t>0.39</t>
  </si>
  <si>
    <t>28.28</t>
  </si>
  <si>
    <t>12</t>
  </si>
  <si>
    <t>HENGISTBURY INVESTMENT PARTNERS LLP</t>
  </si>
  <si>
    <t>0.27</t>
  </si>
  <si>
    <t>07/2018</t>
  </si>
  <si>
    <t>115</t>
  </si>
  <si>
    <t>DEICHMANN FAMILY</t>
  </si>
  <si>
    <t>06/2020</t>
  </si>
  <si>
    <t>DEICHMANN FAMILIENSTIFTUNG</t>
  </si>
  <si>
    <t>DR. HEINZ HORST DEICHMANN STIFTUNG</t>
  </si>
  <si>
    <t>MR HEINZ-HORST DEICHMANN</t>
  </si>
  <si>
    <t>MR OTTO JOHANNES DEICHMANN HEINRICH</t>
  </si>
  <si>
    <t>ROSSMANN BETEILIGUNGS GMBH</t>
  </si>
  <si>
    <t>27549</t>
  </si>
  <si>
    <t>A.S. WATSON (EUROPE) HOLDINGS B.V.</t>
  </si>
  <si>
    <t>NL</t>
  </si>
  <si>
    <t>40.00</t>
  </si>
  <si>
    <t>7</t>
  </si>
  <si>
    <t>HUTCHISON WHAMPOA LIMITED</t>
  </si>
  <si>
    <t>WB</t>
  </si>
  <si>
    <t>34901.38</t>
  </si>
  <si>
    <t>250000</t>
  </si>
  <si>
    <t>MR ALEXANDER OETKER</t>
  </si>
  <si>
    <t>10.34</t>
  </si>
  <si>
    <t>MR CARL FERDINAND OETKER</t>
  </si>
  <si>
    <t>MR MARKUS FRIEDRICH AUGUST VON LUTTITZ</t>
  </si>
  <si>
    <t>MRS ANNA OETKER-OBERWELLAND</t>
  </si>
  <si>
    <t>MR GEORG SCHWEIZER</t>
  </si>
  <si>
    <t>7.18</t>
  </si>
  <si>
    <t>MR RUDOLF LOUIS SCHWEIZER</t>
  </si>
  <si>
    <t>MRS CAROLINA HIEBL</t>
  </si>
  <si>
    <t>GRAF DOUGLAS LEOPOLD</t>
  </si>
  <si>
    <t>5.17</t>
  </si>
  <si>
    <t>MR DOUGLAS MARIE-CATHARINE GRAEFIN</t>
  </si>
  <si>
    <t>MR KONSTANTIN OETKER</t>
  </si>
  <si>
    <t>MR NIKOLAS OETKER</t>
  </si>
  <si>
    <t>MRS TERESA HURCIK</t>
  </si>
  <si>
    <t>MRS ZU SOLMS-LAUBACH CELINA GRAEFIN</t>
  </si>
  <si>
    <t>GRAF DOUGLAS LUDWIG</t>
  </si>
  <si>
    <t>1.29</t>
  </si>
  <si>
    <t>MR PHILIP OETKER</t>
  </si>
  <si>
    <t>MR CHRISTIAN OETKER</t>
  </si>
  <si>
    <t>0.86</t>
  </si>
  <si>
    <t>MR DOUGLAS BERGIT IRIS URSULA GRAEFIN</t>
  </si>
  <si>
    <t>MR RICHARD OETKER</t>
  </si>
  <si>
    <t>MR RUDOLF AUGUST OETKER</t>
  </si>
  <si>
    <t>MR CHRISTMANN ALBERT</t>
  </si>
  <si>
    <t>MRS UTE GERBAULET</t>
  </si>
  <si>
    <t>MR BERND WESJOHANN</t>
  </si>
  <si>
    <t>9.33</t>
  </si>
  <si>
    <t>MR GERD WESJOHANN</t>
  </si>
  <si>
    <t>MR JUN. JAN WESJOHANN</t>
  </si>
  <si>
    <t>MR THOMAS WESJOHANN</t>
  </si>
  <si>
    <t>MR WESSJOHANN ERICH</t>
  </si>
  <si>
    <t>MRS MARIE WESJOHANN</t>
  </si>
  <si>
    <t>MR FRANZ WESJOHANN</t>
  </si>
  <si>
    <t>6.99</t>
  </si>
  <si>
    <t>MR JUN. DIRK WESJOHANN</t>
  </si>
  <si>
    <t>MRS ANNA-ALINA WESJOHANN</t>
  </si>
  <si>
    <t>MRS JULIA WESJOHANN</t>
  </si>
  <si>
    <t>MR DIRK WESJOHANN</t>
  </si>
  <si>
    <t>5.10</t>
  </si>
  <si>
    <t>MR JAN WESJOHANN</t>
  </si>
  <si>
    <t>MRS ANNE WESJOHANN</t>
  </si>
  <si>
    <t>MR WESJOHANN ERICH</t>
  </si>
  <si>
    <t>MRS ANNELIESE WESJOHANN</t>
  </si>
  <si>
    <t>MR CHRISTOPH SCHOELLER</t>
  </si>
  <si>
    <t>6.36</t>
  </si>
  <si>
    <t>MRS SONJA JABURG</t>
  </si>
  <si>
    <t>5.97</t>
  </si>
  <si>
    <t>MRS SYLVIA HEINEMANN</t>
  </si>
  <si>
    <t>5.22</t>
  </si>
  <si>
    <t>MRS KRISTIN LAASTAD</t>
  </si>
  <si>
    <t>5.06</t>
  </si>
  <si>
    <t>MR STEPHAN GALLENKAMP</t>
  </si>
  <si>
    <t>4.79</t>
  </si>
  <si>
    <t>MR DIETER SCHOELLER</t>
  </si>
  <si>
    <t>4.04</t>
  </si>
  <si>
    <t>MR HANS-MICHAEL GALLENKAMP</t>
  </si>
  <si>
    <t>3.97</t>
  </si>
  <si>
    <t>MR KLAUS SCHOELLER</t>
  </si>
  <si>
    <t>3.46</t>
  </si>
  <si>
    <t>DR MARIUS VON BRASCH</t>
  </si>
  <si>
    <t>3.32</t>
  </si>
  <si>
    <t>MRS DAGMAR SCHOELLER</t>
  </si>
  <si>
    <t>3.26</t>
  </si>
  <si>
    <t>JENS BUSS</t>
  </si>
  <si>
    <t>3.20</t>
  </si>
  <si>
    <t>MR STEFFEN JUETTING</t>
  </si>
  <si>
    <t>3.17</t>
  </si>
  <si>
    <t>ANDREA GALLENKAMP</t>
  </si>
  <si>
    <t>3.04</t>
  </si>
  <si>
    <t>MR WALTHER SCHOELLER</t>
  </si>
  <si>
    <t>MR HANS-CHRISTOPH GALLENKAMP</t>
  </si>
  <si>
    <t>2.95</t>
  </si>
  <si>
    <t>MR REINHARD SCHOELLER</t>
  </si>
  <si>
    <t>2.83</t>
  </si>
  <si>
    <t>MRS SIBYLLE STOLKIN</t>
  </si>
  <si>
    <t>2.78</t>
  </si>
  <si>
    <t>MRS ANITA SCHOELLER</t>
  </si>
  <si>
    <t>2.77</t>
  </si>
  <si>
    <t>MR ALEXANDER GALLENKAMP</t>
  </si>
  <si>
    <t>2.76</t>
  </si>
  <si>
    <t>MR GALLENKAMP NICOLAS</t>
  </si>
  <si>
    <t>MR MAREI SCHOELLER</t>
  </si>
  <si>
    <t>2.59</t>
  </si>
  <si>
    <t>MRS ANOUSCHKA SCHOELLER</t>
  </si>
  <si>
    <t>MR FLORIAN STOLKIN</t>
  </si>
  <si>
    <t>2.57</t>
  </si>
  <si>
    <t>MR THOMAS SCHOELLER</t>
  </si>
  <si>
    <t>2.54</t>
  </si>
  <si>
    <t>MRS HILDEGARD WESTERKAMP</t>
  </si>
  <si>
    <t>2.51</t>
  </si>
  <si>
    <t>MRS GESINA JUETTING</t>
  </si>
  <si>
    <t>2.50</t>
  </si>
  <si>
    <t>MR CHRISTOPH RACHEL</t>
  </si>
  <si>
    <t>2.48</t>
  </si>
  <si>
    <t>MR PHILIP STOLKIN</t>
  </si>
  <si>
    <t>2.46</t>
  </si>
  <si>
    <t>MR ANDREAS OETKER-KAST</t>
  </si>
  <si>
    <t>2.41</t>
  </si>
  <si>
    <t>MR CHRISTIAN OETKER-CAST</t>
  </si>
  <si>
    <t>FELIX SCHOELLER HOLDING GESCHÄFTSFÜHRUNG GMBH</t>
  </si>
  <si>
    <t>HTH RUHRORT GMBH</t>
  </si>
  <si>
    <t>53.20</t>
  </si>
  <si>
    <t>FHC HOLDING GMBH</t>
  </si>
  <si>
    <t>16.97</t>
  </si>
  <si>
    <t>CHESTNUT HOLDING GMBH</t>
  </si>
  <si>
    <t>6.08</t>
  </si>
  <si>
    <t>FRANZ HANIEL STIFTUNG</t>
  </si>
  <si>
    <t>4.32</t>
  </si>
  <si>
    <t>MRS MARION STEINER STASSINOPOULOS</t>
  </si>
  <si>
    <t>3.83</t>
  </si>
  <si>
    <t>MRS ELISABETH VON DEHN</t>
  </si>
  <si>
    <t>2.19</t>
  </si>
  <si>
    <t>MR LORENZ BOENINGER</t>
  </si>
  <si>
    <t>1.70</t>
  </si>
  <si>
    <t>FRANZ HANIEL &amp; CIE. GMBH</t>
  </si>
  <si>
    <t>0.92</t>
  </si>
  <si>
    <t>MR EVGENIOS IOAKIM STASSINOPOULOS</t>
  </si>
  <si>
    <t>0.83</t>
  </si>
  <si>
    <t>MR NIKOLAOS ELIAS STASSINOPOULOS</t>
  </si>
  <si>
    <t>MR BANCK OTTO V.</t>
  </si>
  <si>
    <t>0.81</t>
  </si>
  <si>
    <t>MR FLORIAN KARLHEINZ GESCHER</t>
  </si>
  <si>
    <t>0.66</t>
  </si>
  <si>
    <t>MR SEBASTIAN LIBBERT</t>
  </si>
  <si>
    <t>0.65</t>
  </si>
  <si>
    <t>MR THOMAS LIBBERT</t>
  </si>
  <si>
    <t>MRS BETTINA HENRIETTE PABSCH</t>
  </si>
  <si>
    <t>MRS MARIE JULIE ULRIKE MEWES</t>
  </si>
  <si>
    <t>MR FRIEDRICH GEORG BAUR</t>
  </si>
  <si>
    <t>0.52</t>
  </si>
  <si>
    <t>DEBUS VERWALTUNGSGESELLSCHAFT MBH &amp; CO. KG</t>
  </si>
  <si>
    <t>W. V. ARNIM YANN</t>
  </si>
  <si>
    <t>MU</t>
  </si>
  <si>
    <t>0.43</t>
  </si>
  <si>
    <t>MR ELIAS STASSINOPOULOS</t>
  </si>
  <si>
    <t>MRS JULIANE WAETJEN</t>
  </si>
  <si>
    <t>0.40</t>
  </si>
  <si>
    <t>MR JULIUS MICHAEL CURTIUS</t>
  </si>
  <si>
    <t>FHC ASSETS LIMITED</t>
  </si>
  <si>
    <t>0.38</t>
  </si>
  <si>
    <t>MRS ANINA-VERENA HANDREKE</t>
  </si>
  <si>
    <t>0.33</t>
  </si>
  <si>
    <t>MRS GABRIELA HILZ</t>
  </si>
  <si>
    <t>0.30</t>
  </si>
  <si>
    <t>MR ANTON DONALD ORION GROOS</t>
  </si>
  <si>
    <t>0.29</t>
  </si>
  <si>
    <t>MRS LUISA KATHARINA SOPHIE GROOS</t>
  </si>
  <si>
    <t>MR FRITZ CRAMER</t>
  </si>
  <si>
    <t>0.28</t>
  </si>
  <si>
    <t>MR HANS-HARALD KRAUSE</t>
  </si>
  <si>
    <t>MR RAINER SCHULTZ</t>
  </si>
  <si>
    <t>0.25</t>
  </si>
  <si>
    <t>FREUDENBERG FAMILY</t>
  </si>
  <si>
    <t>FREUDENBERG STIFTUNG GMBH</t>
  </si>
  <si>
    <t>10.28</t>
  </si>
  <si>
    <t>MR HANNO DIETER WENTZLER</t>
  </si>
  <si>
    <t>5.46</t>
  </si>
  <si>
    <t>MR FINN HENRIK WENTZLER</t>
  </si>
  <si>
    <t>AT</t>
  </si>
  <si>
    <t>MRS FRIEDERIKE INGA SIBYLLE KARSCH</t>
  </si>
  <si>
    <t>MR TOBIAS OTTO FREUDENBERG</t>
  </si>
  <si>
    <t>BE</t>
  </si>
  <si>
    <t>MRS CAROLA HOFFMANN-FREUDENBERG</t>
  </si>
  <si>
    <t>MR WALTER KARL SCHILDHAUER</t>
  </si>
  <si>
    <t>3.66</t>
  </si>
  <si>
    <t>MR ANDREAS PLAGGE</t>
  </si>
  <si>
    <t>3.58</t>
  </si>
  <si>
    <t>FREUDENBERG VON LOEWIS OF MENAR HARLEY</t>
  </si>
  <si>
    <t>MR MARTIN WENZLER</t>
  </si>
  <si>
    <t>3.22</t>
  </si>
  <si>
    <t>MRS HENRIETTE FREUDENBERG</t>
  </si>
  <si>
    <t>3.21</t>
  </si>
  <si>
    <t>MRS ANDREA DORIS KRAFT</t>
  </si>
  <si>
    <t>MR TILLMAN MICHAEL FREUDENBERG</t>
  </si>
  <si>
    <t>2.89</t>
  </si>
  <si>
    <t>MR THOMAS PLIENINGER</t>
  </si>
  <si>
    <t>2.88</t>
  </si>
  <si>
    <t>MR JOHANNES FREUDENBERG</t>
  </si>
  <si>
    <t>2.85</t>
  </si>
  <si>
    <t>MRS BEATE BOKSAN</t>
  </si>
  <si>
    <t>2.84</t>
  </si>
  <si>
    <t>MR OTTO HEINER SCHILDHAUER</t>
  </si>
  <si>
    <t>2.79</t>
  </si>
  <si>
    <t>MR CHRISTOPHER DAVID FREUDENBERG</t>
  </si>
  <si>
    <t>MRS EDITHA HAAS-WITTMUESS</t>
  </si>
  <si>
    <t>2.72</t>
  </si>
  <si>
    <t>FRIEDERIKE HARTWIG</t>
  </si>
  <si>
    <t>2.71</t>
  </si>
  <si>
    <t>MRS ANNETTE KOPF</t>
  </si>
  <si>
    <t>2.69</t>
  </si>
  <si>
    <t>MR MATTHIAS PLIENINGER</t>
  </si>
  <si>
    <t>2.62</t>
  </si>
  <si>
    <t>MR HEINZ BOHMANN</t>
  </si>
  <si>
    <t>MR MICHAEL WALTER FREUDENBERG</t>
  </si>
  <si>
    <t>2.37</t>
  </si>
  <si>
    <t>MRS LUISE DOROTHEA HIRSCH</t>
  </si>
  <si>
    <t>2.27</t>
  </si>
  <si>
    <t>MR HANS JOACHIM FREUDENBERG</t>
  </si>
  <si>
    <t>MRS DORIS MUENCH</t>
  </si>
  <si>
    <t>2.11</t>
  </si>
  <si>
    <t>MRS MARLENA WENTZLER</t>
  </si>
  <si>
    <t>2.06</t>
  </si>
  <si>
    <t>MRS PAOLA IRENE ELISABETH WENTZLER</t>
  </si>
  <si>
    <t>MRS VALERIA MARION URSULA WENTZLER</t>
  </si>
  <si>
    <t>KRAUCH TILMAN</t>
  </si>
  <si>
    <t>MR KRIEGER RALF</t>
  </si>
  <si>
    <t>MR MOHSEN SOHI</t>
  </si>
  <si>
    <t>FREUDENBERG &amp; CO. KOMMANDITGESELLSCHAFT</t>
  </si>
  <si>
    <t>10981.56</t>
  </si>
  <si>
    <t>48490</t>
  </si>
  <si>
    <t>FRIEDHELM LOH BETEILIGUNGS GMBH</t>
  </si>
  <si>
    <t>45.90</t>
  </si>
  <si>
    <t>MR FRIEDHELM LOH</t>
  </si>
  <si>
    <t>5.09</t>
  </si>
  <si>
    <t>FRIEDHELM LOH FAMILIENSTIFTUNG</t>
  </si>
  <si>
    <t>BRUCH BETEILIGUNGS-GMBH</t>
  </si>
  <si>
    <t>75.00</t>
  </si>
  <si>
    <t>MR BRUCH THOMAS</t>
  </si>
  <si>
    <t>20.00</t>
  </si>
  <si>
    <t>FAMILIE BRUCH GMBH &amp; CO. KG</t>
  </si>
  <si>
    <t>5.00</t>
  </si>
  <si>
    <t>GLOBUS-HOLDING GESCHÄFTSFÜHRUNGS-GMBH</t>
  </si>
  <si>
    <t>42610</t>
  </si>
  <si>
    <t>CSAV GERMANY CONTAINER HOLDING GMBH</t>
  </si>
  <si>
    <t>30.00</t>
  </si>
  <si>
    <t>02/2022</t>
  </si>
  <si>
    <t>KÜHNE MARITIME GMBH</t>
  </si>
  <si>
    <t>MR KLAUS-MICHAEL KUEHNE</t>
  </si>
  <si>
    <t>HGV HAMBURGER GESELLSCHAFT FÜR VERMÖGENS- UND BETEILIGUNGSMANAGEMENT MBH</t>
  </si>
  <si>
    <t>13.86</t>
  </si>
  <si>
    <t>7411.16</t>
  </si>
  <si>
    <t>24029</t>
  </si>
  <si>
    <t>QATAR HOLDING LLC</t>
  </si>
  <si>
    <t>QA</t>
  </si>
  <si>
    <t>12.30</t>
  </si>
  <si>
    <t>QATAR HOLDING GERMANY GMBH</t>
  </si>
  <si>
    <t>12.28</t>
  </si>
  <si>
    <t>MINISTRY OF FINANCE - KINGDOM OF SAUDI ARABIA</t>
  </si>
  <si>
    <t>SA</t>
  </si>
  <si>
    <t>S</t>
  </si>
  <si>
    <t>10.20</t>
  </si>
  <si>
    <t>2500</t>
  </si>
  <si>
    <t>PUBLIC INVESTMENT FUND</t>
  </si>
  <si>
    <t>10.19</t>
  </si>
  <si>
    <t>1000</t>
  </si>
  <si>
    <t>FAURECIA</t>
  </si>
  <si>
    <t>79.50</t>
  </si>
  <si>
    <t>SC</t>
  </si>
  <si>
    <t>18702.4</t>
  </si>
  <si>
    <t>111140</t>
  </si>
  <si>
    <t>FAURECIA PARTICIPATIONS GMBH</t>
  </si>
  <si>
    <t>SANDBAR ASSET MANAGEMENT LLP</t>
  </si>
  <si>
    <t>0.64</t>
  </si>
  <si>
    <t>CORNELIE THOMAS-SCHOELLER</t>
  </si>
  <si>
    <t>GABRIELE ROEPKE</t>
  </si>
  <si>
    <t>HELLA GESCHÄFTSFÜHRUNGSGESELLSCHAFT MBH</t>
  </si>
  <si>
    <t>MR ANDREAS HUECK</t>
  </si>
  <si>
    <t>MR CHRISTIAN BRACHT</t>
  </si>
  <si>
    <t>MR CHRISTOPH HUECK</t>
  </si>
  <si>
    <t>MR CHRISTOPH THOMAS</t>
  </si>
  <si>
    <t>MR CLARA THOMAS</t>
  </si>
  <si>
    <t>MR CLAUDIO SCHOELLER</t>
  </si>
  <si>
    <t>MR CORNELIUS THOMAS</t>
  </si>
  <si>
    <t>MR DIETRICH HUECK</t>
  </si>
  <si>
    <t>MR DOMINIK ALFRED BRACHT</t>
  </si>
  <si>
    <t>MR GOTTFRIED GENANNT GOETZ HUECK</t>
  </si>
  <si>
    <t>MR HANS-ROBERT THOMAS</t>
  </si>
  <si>
    <t>MR JAN BENTE FRENZEL</t>
  </si>
  <si>
    <t>MR JOERG FRIESENHAUSEN</t>
  </si>
  <si>
    <t>MR JOHANN THOMAS</t>
  </si>
  <si>
    <t>MR JUERGEN BEHREND</t>
  </si>
  <si>
    <t>MR JULIAN HUECK</t>
  </si>
  <si>
    <t>MR KARSTEN LOTICHIUS</t>
  </si>
  <si>
    <t>MR KONSTANTIN THOMAS</t>
  </si>
  <si>
    <t>MR LEONHARD THOMAS</t>
  </si>
  <si>
    <t>MR MANUEL JOHANNES FRENZEL</t>
  </si>
  <si>
    <t>MR MANUEL SCHOELLER</t>
  </si>
  <si>
    <t>MR MORITZ FRIEDRICH FRIESENHAUSEN</t>
  </si>
  <si>
    <t>MR NIKOLAUS HUECK</t>
  </si>
  <si>
    <t>MR PETER FRIES</t>
  </si>
  <si>
    <t>MR ROLAND HAMMERSTEIN</t>
  </si>
  <si>
    <t>MR ROPKE MATTHIAS</t>
  </si>
  <si>
    <t>MR SEBASTIAN WILHELM ROEPKE</t>
  </si>
  <si>
    <t>MR STEFAN ROEPKE</t>
  </si>
  <si>
    <t>MR TOBIAS HUECK</t>
  </si>
  <si>
    <t>MR ULRICH BRACHT</t>
  </si>
  <si>
    <t>MR ULRICH HUECK</t>
  </si>
  <si>
    <t>MRS ANNEGRET HOSTERT</t>
  </si>
  <si>
    <t>MRS ANTONIA THOMAS</t>
  </si>
  <si>
    <t>MRS CHARLOTTE SOETJE</t>
  </si>
  <si>
    <t>MRS CLAUDIA FRIESENHAUSEN</t>
  </si>
  <si>
    <t>MRS DELIA CHRIST</t>
  </si>
  <si>
    <t>MRS DOROTHEE HAMMERSTEIN</t>
  </si>
  <si>
    <t>MRS ELISABETH BEHREND</t>
  </si>
  <si>
    <t>MRS ELISABETH FRIES</t>
  </si>
  <si>
    <t>MRS EUGENIE FRIESENHAUSEN</t>
  </si>
  <si>
    <t>MRS ILSE HUECK</t>
  </si>
  <si>
    <t>MRS ILSE OFFERMANN</t>
  </si>
  <si>
    <t>MRS KATHARINA ROEPKE</t>
  </si>
  <si>
    <t>MRS KONSTANZE THAEMER</t>
  </si>
  <si>
    <t>MRS LAURA BEHREND</t>
  </si>
  <si>
    <t>MRS MELANIE ANITA BRACHT</t>
  </si>
  <si>
    <t>MRS SABINE ANDREA LIPP</t>
  </si>
  <si>
    <t>MRS SABRINA BRACHT</t>
  </si>
  <si>
    <t>MRS SIBYLLE VOGT</t>
  </si>
  <si>
    <t>MRS STEPHANIE HUECK</t>
  </si>
  <si>
    <t>MRS TABEA THOMAS</t>
  </si>
  <si>
    <t>MRS URSULA THAEMER</t>
  </si>
  <si>
    <t>MRS VERENA HUECK</t>
  </si>
  <si>
    <t>O.E. HUECK GESELLSCHAFT MIT BESCHRÄNKTER HAFTUNG</t>
  </si>
  <si>
    <t>MR DIETER SCHNABEL HEINZ</t>
  </si>
  <si>
    <t>MR SCHNABEL STEPHAN</t>
  </si>
  <si>
    <t>HENKEL FAMILY</t>
  </si>
  <si>
    <t>61.56</t>
  </si>
  <si>
    <t>MR CHRISTOPH HENKEL</t>
  </si>
  <si>
    <t>5.82</t>
  </si>
  <si>
    <t>SILCHESTER PARTNERS LIMITED</t>
  </si>
  <si>
    <t>3.00</t>
  </si>
  <si>
    <t>105.85</t>
  </si>
  <si>
    <t>2.68</t>
  </si>
  <si>
    <t>03/2021</t>
  </si>
  <si>
    <t>FAMILIE SCHWARZKOPF</t>
  </si>
  <si>
    <t>2.30</t>
  </si>
  <si>
    <t>ENTRUST GLOBAL LTD.</t>
  </si>
  <si>
    <t>1.96</t>
  </si>
  <si>
    <t>24.24</t>
  </si>
  <si>
    <t>39</t>
  </si>
  <si>
    <t>VANGUARD GROUP INC</t>
  </si>
  <si>
    <t>0.95</t>
  </si>
  <si>
    <t>1024</t>
  </si>
  <si>
    <t>13000</t>
  </si>
  <si>
    <t>BLACKROCK FUND ADVISORS</t>
  </si>
  <si>
    <t>0.71</t>
  </si>
  <si>
    <t>TWEEDY BROWNE CO LLC</t>
  </si>
  <si>
    <t>5.5</t>
  </si>
  <si>
    <t>27</t>
  </si>
  <si>
    <t>AZIMUT CAPITAL MANAGEMENT SOCIETA' DI GESTIONE DEL RISPARMIO S.P.A. O IN BREVE AZIMUT CAPITAL MANAGEMENT SGR SPA</t>
  </si>
  <si>
    <t>460.59</t>
  </si>
  <si>
    <t>108</t>
  </si>
  <si>
    <t>0.57</t>
  </si>
  <si>
    <t>SELF OWNED</t>
  </si>
  <si>
    <t>H</t>
  </si>
  <si>
    <t>SELECT EQUITY GROUP LP</t>
  </si>
  <si>
    <t>84.5</t>
  </si>
  <si>
    <t>JAHR VERMÖGENSVERWALTUNGS GBR</t>
  </si>
  <si>
    <t>0.17</t>
  </si>
  <si>
    <t>0.02</t>
  </si>
  <si>
    <t>FORMULAFIRST LIMITED</t>
  </si>
  <si>
    <t>VG</t>
  </si>
  <si>
    <t>HENKEL MANAGEMENT AG</t>
  </si>
  <si>
    <t>LONDON FINANCE &amp; INVESTMENT GROUP P.L.C.</t>
  </si>
  <si>
    <t>06/2021</t>
  </si>
  <si>
    <t>3.71</t>
  </si>
  <si>
    <t>PERSONAL ASSETS TRUST PLC</t>
  </si>
  <si>
    <t>6.2</t>
  </si>
  <si>
    <t>EVG TERTIO GMBH &amp; CO. KG</t>
  </si>
  <si>
    <t>93.33</t>
  </si>
  <si>
    <t>WILHELM UND ELSE HERAEUS-STIFTUNG</t>
  </si>
  <si>
    <t>1.19</t>
  </si>
  <si>
    <t>2-GATHER GMBH</t>
  </si>
  <si>
    <t>0.90</t>
  </si>
  <si>
    <t>HERADOR GMBH</t>
  </si>
  <si>
    <t>SOBEK BETEILIGUNGSGESELLSCHAFT MBH</t>
  </si>
  <si>
    <t>0.72</t>
  </si>
  <si>
    <t>MRS HEIDI MORRIS</t>
  </si>
  <si>
    <t>0.32</t>
  </si>
  <si>
    <t>MRS GRACE PALMER</t>
  </si>
  <si>
    <t>0.31</t>
  </si>
  <si>
    <t>MR RAYMOND KURT MORRIS</t>
  </si>
  <si>
    <t>ROFAM GMBH</t>
  </si>
  <si>
    <t>0.18</t>
  </si>
  <si>
    <t>MRS GISELA FRIEDMANN</t>
  </si>
  <si>
    <t>HERA GMBH</t>
  </si>
  <si>
    <t>0.16</t>
  </si>
  <si>
    <t>RKF BETEILIGUNGS GMBH</t>
  </si>
  <si>
    <t>0.14</t>
  </si>
  <si>
    <t>0.12</t>
  </si>
  <si>
    <t>MR DAVID GUTSCHOW</t>
  </si>
  <si>
    <t>0.10</t>
  </si>
  <si>
    <t>MRS PETRA FRIEDMANN</t>
  </si>
  <si>
    <t>MR CHRISTIAN NORBERT MICHAEL NOLL</t>
  </si>
  <si>
    <t>0.09</t>
  </si>
  <si>
    <t>MR ANDREAS NOLL</t>
  </si>
  <si>
    <t>0.08</t>
  </si>
  <si>
    <t>JOBST CONRING</t>
  </si>
  <si>
    <t>0.07</t>
  </si>
  <si>
    <t>MR ROLF RUTHARDT</t>
  </si>
  <si>
    <t>MRS CHRISTINE FISCHER-DEFOY</t>
  </si>
  <si>
    <t>MRS ULRIKE OELLERS</t>
  </si>
  <si>
    <t>FRIEDERIKE ANDRE</t>
  </si>
  <si>
    <t>NZ</t>
  </si>
  <si>
    <t>0.06</t>
  </si>
  <si>
    <t>MARC-ANTON ANDRE</t>
  </si>
  <si>
    <t>MR ARNDT CONRING</t>
  </si>
  <si>
    <t>MR ROLAND WOHLFAHRT</t>
  </si>
  <si>
    <t>MRS FIORELLA BONICELLI</t>
  </si>
  <si>
    <t>UY</t>
  </si>
  <si>
    <t>MRS MARIE-CHRISTINA IHERING</t>
  </si>
  <si>
    <t>JORINDE DROESE</t>
  </si>
  <si>
    <t>0.05</t>
  </si>
  <si>
    <t>MORRIS-GRANDCHILDREN-TRUST</t>
  </si>
  <si>
    <t>MR FLORIAN DROESE</t>
  </si>
  <si>
    <t>MR GEORGE SCHAEFFLER</t>
  </si>
  <si>
    <t>79.97</t>
  </si>
  <si>
    <t>MRS MARIA-ELISABETH SCHAEFFLER-THUMANN</t>
  </si>
  <si>
    <t>19.99</t>
  </si>
  <si>
    <t>SCHAEFFLER HOLDING LP</t>
  </si>
  <si>
    <t>INA-HOLDING VERWALTUNGS GMBH</t>
  </si>
  <si>
    <t>MEK VERMÖGENSVERWALTUNGS GMBH &amp; CO. KG</t>
  </si>
  <si>
    <t>MRS GUDRUN HEINE</t>
  </si>
  <si>
    <t>43.67</t>
  </si>
  <si>
    <t>MRS SYBILL RENATE STORZ</t>
  </si>
  <si>
    <t>MR KARL-CHRISTIAN STORZ</t>
  </si>
  <si>
    <t>10.79</t>
  </si>
  <si>
    <t>KARL STORZ BETEILIGUNGS GMBH</t>
  </si>
  <si>
    <t>1.85</t>
  </si>
  <si>
    <t>KARL STORZ VERWALTUNGS SE</t>
  </si>
  <si>
    <t>SB KAUFLAND KG</t>
  </si>
  <si>
    <t>FAMILIENSTIFTUNG SCHWARZ</t>
  </si>
  <si>
    <t>PVG GESCHÄFTSFÜHRUNGS-KG</t>
  </si>
  <si>
    <t>KIRCHHOFF AUTOMOTIVE HOLDING GMBH &amp; CO. KG</t>
  </si>
  <si>
    <t>1565.57</t>
  </si>
  <si>
    <t>7593</t>
  </si>
  <si>
    <t>MR BERNHARD SCHADEBERG</t>
  </si>
  <si>
    <t>37.00</t>
  </si>
  <si>
    <t>MS PETRA SCHADEBERG-HERRMANN</t>
  </si>
  <si>
    <t>MRS LAMBRECHT-SCHADEBERG BARBARA</t>
  </si>
  <si>
    <t>26.00</t>
  </si>
  <si>
    <t>KROMBACHER BRAUEREI VERWALTUNGS GMBH</t>
  </si>
  <si>
    <t>SL GMBH &amp; CO. KG</t>
  </si>
  <si>
    <t>SB LIDL KG</t>
  </si>
  <si>
    <t>99.98</t>
  </si>
  <si>
    <t>SCHWARZ BETEILIGUNGS-KG</t>
  </si>
  <si>
    <t>01/2013</t>
  </si>
  <si>
    <t>VK GMBH</t>
  </si>
  <si>
    <t>NG</t>
  </si>
  <si>
    <t>LST STIFTUNG</t>
  </si>
  <si>
    <t>NRF-BETEILIGUNGS-GMBH</t>
  </si>
  <si>
    <t>ASKLEPIOS KLINIKEN GMBH &amp; CO. KGAA</t>
  </si>
  <si>
    <t>52.73</t>
  </si>
  <si>
    <t>5730.3</t>
  </si>
  <si>
    <t>50371</t>
  </si>
  <si>
    <t>52.72</t>
  </si>
  <si>
    <t>ERGO GROUP AG</t>
  </si>
  <si>
    <t>35.00</t>
  </si>
  <si>
    <t>1948.28</t>
  </si>
  <si>
    <t>9081</t>
  </si>
  <si>
    <t>MÜNCHENER RÜCKVERSICHERUNGS-GESELLSCHAFT AKTIENGESELLSCHAFT IN MÜNCHEN</t>
  </si>
  <si>
    <t>67465.59</t>
  </si>
  <si>
    <t>FAMILY MERCK</t>
  </si>
  <si>
    <t>70.30</t>
  </si>
  <si>
    <t>E. MERCK KG</t>
  </si>
  <si>
    <t>70.02</t>
  </si>
  <si>
    <t>22543.04</t>
  </si>
  <si>
    <t>57580</t>
  </si>
  <si>
    <t>CRÉDIT AGRICOLE SA</t>
  </si>
  <si>
    <t>05/2019</t>
  </si>
  <si>
    <t>26084.91</t>
  </si>
  <si>
    <t>75711</t>
  </si>
  <si>
    <t>STATE STREET CORPORATION</t>
  </si>
  <si>
    <t>12064</t>
  </si>
  <si>
    <t>38524</t>
  </si>
  <si>
    <t>SUN LIFE FINANCIAL INC.</t>
  </si>
  <si>
    <t>19825.88</t>
  </si>
  <si>
    <t>50000</t>
  </si>
  <si>
    <t>AMUNDI SA</t>
  </si>
  <si>
    <t>04/2020</t>
  </si>
  <si>
    <t>3647.34</t>
  </si>
  <si>
    <t>5300</t>
  </si>
  <si>
    <t>HEALTHCOR MANAGEMENT LP</t>
  </si>
  <si>
    <t>0.58</t>
  </si>
  <si>
    <t>0.93</t>
  </si>
  <si>
    <t>21</t>
  </si>
  <si>
    <t>CITADEL ADVISORS LLC</t>
  </si>
  <si>
    <t>VARMA MUTUAL PENSION INSURANCE CO.</t>
  </si>
  <si>
    <t>6383.22</t>
  </si>
  <si>
    <t>MR BERND RECKMANN</t>
  </si>
  <si>
    <t>MR ELMAR SCHNEE</t>
  </si>
  <si>
    <t>MR JOHANNES SOMBROEK</t>
  </si>
  <si>
    <t>MR KARL-LUDWIG KLEY</t>
  </si>
  <si>
    <t>MR MICHAEL BECKER</t>
  </si>
  <si>
    <t>MR MICHAEL ROEMER</t>
  </si>
  <si>
    <t>MR WALTER WERNER ZYWOTTEK</t>
  </si>
  <si>
    <t>PROCTER &amp; GAMBLE HEALTH LIMITED</t>
  </si>
  <si>
    <t>WV</t>
  </si>
  <si>
    <t>02/2021</t>
  </si>
  <si>
    <t>135.62</t>
  </si>
  <si>
    <t>1362</t>
  </si>
  <si>
    <t>EP GLOBAL COMMERCE GMBH</t>
  </si>
  <si>
    <t>40.60</t>
  </si>
  <si>
    <t>04/2021</t>
  </si>
  <si>
    <t>MERIDIAN STIFTUNG</t>
  </si>
  <si>
    <t>23.94</t>
  </si>
  <si>
    <t>SCHMIDT RUTHENBECK FAMILY</t>
  </si>
  <si>
    <t>15.87</t>
  </si>
  <si>
    <t>BEISHEIM OTTO FAMILY</t>
  </si>
  <si>
    <t>7.19</t>
  </si>
  <si>
    <t>BLACKROCK, INC</t>
  </si>
  <si>
    <t>2.99</t>
  </si>
  <si>
    <t>02/2020</t>
  </si>
  <si>
    <t>20097</t>
  </si>
  <si>
    <t>18400</t>
  </si>
  <si>
    <t>AMUNDI ASSET MANAGEMENT</t>
  </si>
  <si>
    <t>1383.64</t>
  </si>
  <si>
    <t>1381</t>
  </si>
  <si>
    <t>AXXION S.A.</t>
  </si>
  <si>
    <t>LU</t>
  </si>
  <si>
    <t>2.94</t>
  </si>
  <si>
    <t>120.77</t>
  </si>
  <si>
    <t>47</t>
  </si>
  <si>
    <t>11/2019</t>
  </si>
  <si>
    <t>4231.39</t>
  </si>
  <si>
    <t>3779</t>
  </si>
  <si>
    <t>HANIEL FAMILY</t>
  </si>
  <si>
    <t>HARWOOD HOLDCO LIMITED</t>
  </si>
  <si>
    <t>37.39</t>
  </si>
  <si>
    <t>MILLENNIUM MANAGEMENT LP</t>
  </si>
  <si>
    <t>1.11</t>
  </si>
  <si>
    <t>35070</t>
  </si>
  <si>
    <t>2600</t>
  </si>
  <si>
    <t>CECONOMY AG</t>
  </si>
  <si>
    <t>1.00</t>
  </si>
  <si>
    <t>24959.69</t>
  </si>
  <si>
    <t>45447</t>
  </si>
  <si>
    <t>ENNISMORE FUND MANAGEMENT LIMITED</t>
  </si>
  <si>
    <t>43.99</t>
  </si>
  <si>
    <t>0.69</t>
  </si>
  <si>
    <t>07/2020</t>
  </si>
  <si>
    <t>GLG PARTNERS LP</t>
  </si>
  <si>
    <t>REINHARD CHRISTIAN ZINKANN</t>
  </si>
  <si>
    <t>10.47</t>
  </si>
  <si>
    <t>MR MIELE MARKUS</t>
  </si>
  <si>
    <t>9.84</t>
  </si>
  <si>
    <t>BARONESSE VON ESSEN MARIELLA</t>
  </si>
  <si>
    <t>8.14</t>
  </si>
  <si>
    <t>MR PETER ERICH KREMER</t>
  </si>
  <si>
    <t>7.32</t>
  </si>
  <si>
    <t>MR CARL GEORG MIELE</t>
  </si>
  <si>
    <t>5.02</t>
  </si>
  <si>
    <t>MRS MARGRET AULBACH</t>
  </si>
  <si>
    <t>MR RICHARD HECTOR</t>
  </si>
  <si>
    <t>4.78</t>
  </si>
  <si>
    <t>MR MALTZAN JULIA GRAEFIN</t>
  </si>
  <si>
    <t>3.19</t>
  </si>
  <si>
    <t>MRS MIRJAM HECTOR</t>
  </si>
  <si>
    <t>MRS SUSANNE OSENBERG</t>
  </si>
  <si>
    <t>MR KLAUS HORSTER</t>
  </si>
  <si>
    <t>MR INA-MARIE MAYRHOFER</t>
  </si>
  <si>
    <t>2.52</t>
  </si>
  <si>
    <t>MR JAN JULIUS KIRCHHOFF</t>
  </si>
  <si>
    <t>MR MAXIMILIAN KIRCHHOFF</t>
  </si>
  <si>
    <t>MR THOMAS KIRCHHOFF</t>
  </si>
  <si>
    <t>MRS STEPHANIE LENZMANN</t>
  </si>
  <si>
    <t>MR CHRISTOPH-MATTHIAS BRAND</t>
  </si>
  <si>
    <t>2.40</t>
  </si>
  <si>
    <t>MR THOMAS MICHAEL BRAND</t>
  </si>
  <si>
    <t>PETER-ANDREAS BRAND</t>
  </si>
  <si>
    <t>MR MARTIN FISCHEDICK</t>
  </si>
  <si>
    <t>2.14</t>
  </si>
  <si>
    <t>MR CHRISTIAN SCHEIFF</t>
  </si>
  <si>
    <t>1.93</t>
  </si>
  <si>
    <t>MR MATTHIAS SCHEIFF</t>
  </si>
  <si>
    <t>MRS ANGELIKA GORDON</t>
  </si>
  <si>
    <t>MR PETER TERRAHE</t>
  </si>
  <si>
    <t>1.68</t>
  </si>
  <si>
    <t>MR THEO ERICH HECTOR</t>
  </si>
  <si>
    <t>1.59</t>
  </si>
  <si>
    <t>MRS CAROLINE SPELLENBERG</t>
  </si>
  <si>
    <t>1.39</t>
  </si>
  <si>
    <t>MRS CHARLOTTE SPELLENBERG</t>
  </si>
  <si>
    <t>HERMANN-BERNHARD JOHENNING</t>
  </si>
  <si>
    <t>1.27</t>
  </si>
  <si>
    <t>MR FRIEDRICH-WILHELM JOHENNING</t>
  </si>
  <si>
    <t>MRS MARIA OLDERMANN</t>
  </si>
  <si>
    <t>1.25</t>
  </si>
  <si>
    <t>MIELE VERWALTUNGS-GMBH</t>
  </si>
  <si>
    <t>MZ BETEILIGUNGS-OHG</t>
  </si>
  <si>
    <t>ZINKANN VERWALTUNGS-GMBH</t>
  </si>
  <si>
    <t>10.46</t>
  </si>
  <si>
    <t>9.82</t>
  </si>
  <si>
    <t>8.13</t>
  </si>
  <si>
    <t>4.98</t>
  </si>
  <si>
    <t>4.77</t>
  </si>
  <si>
    <t>3.18</t>
  </si>
  <si>
    <t>2.23</t>
  </si>
  <si>
    <t>1.67</t>
  </si>
  <si>
    <t>1.26</t>
  </si>
  <si>
    <t>1.24</t>
  </si>
  <si>
    <t>1.12</t>
  </si>
  <si>
    <t>STADT MANNHEIM</t>
  </si>
  <si>
    <t>50.10</t>
  </si>
  <si>
    <t>07/2021</t>
  </si>
  <si>
    <t>MKB MANNHEIMER KOMMUNALBETEILIGUNGEN GMBH</t>
  </si>
  <si>
    <t>50.09</t>
  </si>
  <si>
    <t>83.34</t>
  </si>
  <si>
    <t>687</t>
  </si>
  <si>
    <t>MITSUBISHI UFJ FINANCIAL GROUP, INC.</t>
  </si>
  <si>
    <t>JP</t>
  </si>
  <si>
    <t>45.80</t>
  </si>
  <si>
    <t>43687.15</t>
  </si>
  <si>
    <t>138161</t>
  </si>
  <si>
    <t>FS DE ENERGY GMBH</t>
  </si>
  <si>
    <t>45.10</t>
  </si>
  <si>
    <t>R. I. VERMÖGENSVERWALTUNGS-GESELLSCHAFT MBH</t>
  </si>
  <si>
    <t>DEGUSSA BANK AG</t>
  </si>
  <si>
    <t>130.65</t>
  </si>
  <si>
    <t>613</t>
  </si>
  <si>
    <t>MR GEORG NADER HANS</t>
  </si>
  <si>
    <t>94.50</t>
  </si>
  <si>
    <t>GEORGIA NAEDER</t>
  </si>
  <si>
    <t>2.75</t>
  </si>
  <si>
    <t>MRS JULIA NAEDER</t>
  </si>
  <si>
    <t>NÄDER BETEILIGUNGS GMBH</t>
  </si>
  <si>
    <t>NÄDER HOLDING VERWALTUNGS GMBH</t>
  </si>
  <si>
    <t>N-INTEGRAL GMBH</t>
  </si>
  <si>
    <t>48.37</t>
  </si>
  <si>
    <t>ALLIANZ GLOBAL INVESTORS GMBH</t>
  </si>
  <si>
    <t>3640.65</t>
  </si>
  <si>
    <t>1662</t>
  </si>
  <si>
    <t>NEMETSCHEK STIFTUNG C/O DR. RALF NEMETSCHEK</t>
  </si>
  <si>
    <t>4.00</t>
  </si>
  <si>
    <t>MR GEORG NEMETSCHEK</t>
  </si>
  <si>
    <t>ALLIANZ GLOBAL INVESTORS FUND</t>
  </si>
  <si>
    <t>CAPITAL GROUP COMPANIES INC</t>
  </si>
  <si>
    <t>307</t>
  </si>
  <si>
    <t>7000</t>
  </si>
  <si>
    <t>GROUPAMA ASSET MANAGEMENT</t>
  </si>
  <si>
    <t>2.91</t>
  </si>
  <si>
    <t>09/2019</t>
  </si>
  <si>
    <t>281.2</t>
  </si>
  <si>
    <t>251</t>
  </si>
  <si>
    <t>UNION INVESTMENT PRIVATFONDS GMBH</t>
  </si>
  <si>
    <t>CANADA PENSION PLAN INVESTMENT BOARD</t>
  </si>
  <si>
    <t>0.62</t>
  </si>
  <si>
    <t>05/2021</t>
  </si>
  <si>
    <t>25856</t>
  </si>
  <si>
    <t>1661</t>
  </si>
  <si>
    <t>GSA CAPITAL PARTNERS LLP</t>
  </si>
  <si>
    <t>10/2017</t>
  </si>
  <si>
    <t>116.23</t>
  </si>
  <si>
    <t>01/2022</t>
  </si>
  <si>
    <t>MONTANARO EUROPEAN SMALLER COMPANIES TRUST PLC</t>
  </si>
  <si>
    <t>SCHÖRGHUBER STIFTUNG &amp; CO. HOLDING KG</t>
  </si>
  <si>
    <t>70.00</t>
  </si>
  <si>
    <t>687.3</t>
  </si>
  <si>
    <t>2469</t>
  </si>
  <si>
    <t>HEINEKEN INTERNATIONAL B.V.</t>
  </si>
  <si>
    <t>249</t>
  </si>
  <si>
    <t>PAULANER VERWALTUNGS-GMBH</t>
  </si>
  <si>
    <t>MERCKLE FAMILY</t>
  </si>
  <si>
    <t>PC</t>
  </si>
  <si>
    <t>PHOENIX PHARMA SE</t>
  </si>
  <si>
    <t>34293.72</t>
  </si>
  <si>
    <t>33090</t>
  </si>
  <si>
    <t>PHOENIX VERWALTUNGS GMBH</t>
  </si>
  <si>
    <t>LI</t>
  </si>
  <si>
    <t>GABRIELA MEISTER UND FRANZISKA WÜRBSER POOLVEREINBARUNG</t>
  </si>
  <si>
    <t>31.50</t>
  </si>
  <si>
    <t>MRS ULRIKE MEISTER</t>
  </si>
  <si>
    <t>15.85</t>
  </si>
  <si>
    <t>MR WALTER KURTZ</t>
  </si>
  <si>
    <t>7.80</t>
  </si>
  <si>
    <t>BAILLIE GIFFORD &amp; CO LIMITED</t>
  </si>
  <si>
    <t>5.04</t>
  </si>
  <si>
    <t>462.39</t>
  </si>
  <si>
    <t>01/2021</t>
  </si>
  <si>
    <t>PICTET ASSET MANAGEMENT SA</t>
  </si>
  <si>
    <t>TWO CREEKS CAPITAL MANAGEMENT, LP</t>
  </si>
  <si>
    <t>09/2021</t>
  </si>
  <si>
    <t>BAILLIE GIFFORD EUROPEAN GROWTH TRUST PLC</t>
  </si>
  <si>
    <t>BMO GLOBAL SMALLER COMPANIES PLC</t>
  </si>
  <si>
    <t>MR LUDGER JOSEF RATHMANN</t>
  </si>
  <si>
    <t>25.00</t>
  </si>
  <si>
    <t>RETHMANN GEORG</t>
  </si>
  <si>
    <t>RETHMANN KLEMENS</t>
  </si>
  <si>
    <t>RETHMANN MARTIN</t>
  </si>
  <si>
    <t>RETHMANN BETEILIGUNGS SE</t>
  </si>
  <si>
    <t>93.98</t>
  </si>
  <si>
    <t>10/2021</t>
  </si>
  <si>
    <t>LANDESKRANKENHILFE V.V.A.G.</t>
  </si>
  <si>
    <t>5.21</t>
  </si>
  <si>
    <t>422</t>
  </si>
  <si>
    <t>B. BRAUN MELSUNGEN AKTIENGESELLSCHAFT</t>
  </si>
  <si>
    <t>8229.59</t>
  </si>
  <si>
    <t>62855</t>
  </si>
  <si>
    <t>HCM SE</t>
  </si>
  <si>
    <t>MS MUNCH INGEBORG</t>
  </si>
  <si>
    <t>ROBERT BOSCH INDUSTRIETREUHAND KOMMANDITGESELLSCHAFT</t>
  </si>
  <si>
    <t>93.00</t>
  </si>
  <si>
    <t>BOSCH, FAMILIE</t>
  </si>
  <si>
    <t>7.00</t>
  </si>
  <si>
    <t>ERBO II GESELLSCHAFT MIT BESCHRÄNKTER HAFTUNG</t>
  </si>
  <si>
    <t>5.36</t>
  </si>
  <si>
    <t>0.63</t>
  </si>
  <si>
    <t>ROBERT BOSCH FAMILIENTREUHAND KG</t>
  </si>
  <si>
    <t>ROHDE FAMILIEN HOLDING GMBH &amp; CO. KG</t>
  </si>
  <si>
    <t>24.00</t>
  </si>
  <si>
    <t>MR SCHWARZ MICHAEL</t>
  </si>
  <si>
    <t>MR STEFAN SCHWARZ</t>
  </si>
  <si>
    <t>MRS CAROLINE BRUDLER</t>
  </si>
  <si>
    <t>MR CHRISTIAN LEICHER</t>
  </si>
  <si>
    <t>6.75</t>
  </si>
  <si>
    <t>MR MARKUS MAXIMILIAN LEICHER</t>
  </si>
  <si>
    <t>MR EDLE VON DANIELS JASMIN</t>
  </si>
  <si>
    <t>5.90</t>
  </si>
  <si>
    <t>MR KONSTANTIN KHADJAVI</t>
  </si>
  <si>
    <t>MR PSARSKI RENE</t>
  </si>
  <si>
    <t>MRS KHADJAVI KATHARINA</t>
  </si>
  <si>
    <t>MR FRIEDRICH SCHWARZ</t>
  </si>
  <si>
    <t>3.53</t>
  </si>
  <si>
    <t>MR BENNO MATTHIAS VOCKE</t>
  </si>
  <si>
    <t>MRS FELICIA LEONIE VIVJAN SPECHT</t>
  </si>
  <si>
    <t>MRS FRANZISKA KATHARINA FIGGE</t>
  </si>
  <si>
    <t>NEPOMUK VOCKE</t>
  </si>
  <si>
    <t>MRS EUGENIE ROHDE-KHADJAVI BERINGER</t>
  </si>
  <si>
    <t>MR ULRICH L. ROHDE</t>
  </si>
  <si>
    <t>MRS BETTINA VOCKE</t>
  </si>
  <si>
    <t>0.73</t>
  </si>
  <si>
    <t>MRS MARGARETHE GEN. MARGRET LEICHER</t>
  </si>
  <si>
    <t>0.23</t>
  </si>
  <si>
    <t>ROHDE &amp; SCHWARZ TECHNOLOGY CENTER A/S</t>
  </si>
  <si>
    <t>DK</t>
  </si>
  <si>
    <t>KO</t>
  </si>
  <si>
    <t>52</t>
  </si>
  <si>
    <t>RUSEG VERWALTUNGS-GMBH</t>
  </si>
  <si>
    <t>PUBLIC</t>
  </si>
  <si>
    <t>Z</t>
  </si>
  <si>
    <t>64.25</t>
  </si>
  <si>
    <t>HP ENDOWMENT GMBH &amp; CO AND RELATED ENTITIES</t>
  </si>
  <si>
    <t>L</t>
  </si>
  <si>
    <t>6.53</t>
  </si>
  <si>
    <t>WO</t>
  </si>
  <si>
    <t>MR HASSO PLATTNER</t>
  </si>
  <si>
    <t>6.05</t>
  </si>
  <si>
    <t>MR DIETMAR HOPP</t>
  </si>
  <si>
    <t>3.98</t>
  </si>
  <si>
    <t>FIDELITY EUROPEAN TRUST PLC</t>
  </si>
  <si>
    <t>3.70</t>
  </si>
  <si>
    <t>53.71</t>
  </si>
  <si>
    <t>PORTIKA GGMBH</t>
  </si>
  <si>
    <t>MANCHESTER &amp; LONDON INVESTMENT TRUST PLC</t>
  </si>
  <si>
    <t>1.86</t>
  </si>
  <si>
    <t>4.73</t>
  </si>
  <si>
    <t>ALLIANZ INVESTMENT MANAGEMENT LLC</t>
  </si>
  <si>
    <t>BANKERS INVESTMENT TRUST PLC</t>
  </si>
  <si>
    <t>10/2019</t>
  </si>
  <si>
    <t>460.24</t>
  </si>
  <si>
    <t>BLACKROCK GREATER EUROPE INVESTMENT TRUST PLC</t>
  </si>
  <si>
    <t>BMO CAPITAL AND INCOME INV TRS PLC</t>
  </si>
  <si>
    <t>CARILLON TOWER ADVISERS, INC.</t>
  </si>
  <si>
    <t>F&amp;C INVESTMENT TRUST PLC</t>
  </si>
  <si>
    <t>1248.77</t>
  </si>
  <si>
    <t>GQG PARTNERS LLC</t>
  </si>
  <si>
    <t>1.71</t>
  </si>
  <si>
    <t>11</t>
  </si>
  <si>
    <t>HASSO PLATTNER SINGLE ASSET GMBH &amp; CO. KG</t>
  </si>
  <si>
    <t>10/2020</t>
  </si>
  <si>
    <t>KEMPEN EUROPEAN HIGH DIVIDEND FUND N.V.</t>
  </si>
  <si>
    <t>MONKS INVESTMENT TRUST PLC (THE)</t>
  </si>
  <si>
    <t>QUEST FOR GROWTH NV</t>
  </si>
  <si>
    <t>V</t>
  </si>
  <si>
    <t>SCOTTISH AMERICAN INVESTMENT COMPANY PLC (THE)</t>
  </si>
  <si>
    <t>6.61</t>
  </si>
  <si>
    <t>SOFRAGI SOCIETE FRANCAISE DE GESTION ET D'INVESTISSEMENT</t>
  </si>
  <si>
    <t>UBS ASSET MANAGEMENT (AMERICAS) INC.</t>
  </si>
  <si>
    <t>MR EDUARD SCHLEICHER</t>
  </si>
  <si>
    <t>50.00</t>
  </si>
  <si>
    <t>MRS URSULA VERENA HUTTER-SCHLEICHER</t>
  </si>
  <si>
    <t>SCHWENK DONAU GESCHÄFTSFÜHRUNGS GMBH</t>
  </si>
  <si>
    <t>28.55</t>
  </si>
  <si>
    <t>27.50</t>
  </si>
  <si>
    <t>BAYERISCHE MOTOREN WERKE AG</t>
  </si>
  <si>
    <t>18.26</t>
  </si>
  <si>
    <t>127639.5</t>
  </si>
  <si>
    <t>118909</t>
  </si>
  <si>
    <t>PORSCHE AUTOMOBIL HOLDING SE</t>
  </si>
  <si>
    <t>7.41</t>
  </si>
  <si>
    <t>VOITH GMBH &amp; CO. KGAA</t>
  </si>
  <si>
    <t>7.30</t>
  </si>
  <si>
    <t>5346.73</t>
  </si>
  <si>
    <t>20229</t>
  </si>
  <si>
    <t>0.51</t>
  </si>
  <si>
    <t>THE EUROPEAN SMALLER COMPANIES TRUST PLC</t>
  </si>
  <si>
    <t>06/2018</t>
  </si>
  <si>
    <t>SIEMENS-BELEGSCHAFTSAKTIONÄRE</t>
  </si>
  <si>
    <t>M</t>
  </si>
  <si>
    <t>SIEMENS FAMILY</t>
  </si>
  <si>
    <t>6.45</t>
  </si>
  <si>
    <t>6.17</t>
  </si>
  <si>
    <t>03/2022</t>
  </si>
  <si>
    <t>5.96</t>
  </si>
  <si>
    <t>VON SIEMENS-VERMÖGENSVERWALTUNG GESELLSCHAFT MIT BESCHRÄNKTER HAFTUNG</t>
  </si>
  <si>
    <t>GOVERNMENT OF QATAR</t>
  </si>
  <si>
    <t>WERNER SIEMENS-STIFTUNG (THE)</t>
  </si>
  <si>
    <t>3.03</t>
  </si>
  <si>
    <t>ALLIANZ SE</t>
  </si>
  <si>
    <t>97474.96</t>
  </si>
  <si>
    <t>2.33</t>
  </si>
  <si>
    <t>1.58</t>
  </si>
  <si>
    <t>PRIMECAP MANAGEMENT CO</t>
  </si>
  <si>
    <t>1.54</t>
  </si>
  <si>
    <t>2.04</t>
  </si>
  <si>
    <t>28</t>
  </si>
  <si>
    <t>DWS INVESTMENT GMBH</t>
  </si>
  <si>
    <t>0.96</t>
  </si>
  <si>
    <t>1912.35</t>
  </si>
  <si>
    <t>490</t>
  </si>
  <si>
    <t>BLACKROCK ADVISORS (UK) LIMITED</t>
  </si>
  <si>
    <t>850.47</t>
  </si>
  <si>
    <t>BLACKROCK ASSET MANAGEMENT DEUTSCHLAND AG</t>
  </si>
  <si>
    <t>0.80</t>
  </si>
  <si>
    <t>DEKA INVESTMENT GMBH</t>
  </si>
  <si>
    <t>0.77</t>
  </si>
  <si>
    <t>943.69</t>
  </si>
  <si>
    <t>444</t>
  </si>
  <si>
    <t>0.41</t>
  </si>
  <si>
    <t>FINANZIARIA GOLD - FINGOLD SOCIETA' PER AZIONI</t>
  </si>
  <si>
    <t>JUPITER GREEN INVESTMENT TRUST PLC</t>
  </si>
  <si>
    <t>LYSNE S.P.A.</t>
  </si>
  <si>
    <t>171.13</t>
  </si>
  <si>
    <t>756</t>
  </si>
  <si>
    <t>SIEMENS AG</t>
  </si>
  <si>
    <t>23.00</t>
  </si>
  <si>
    <t>72285.39</t>
  </si>
  <si>
    <t>303000</t>
  </si>
  <si>
    <t>SIEMENS BETEILIGUNGEN INLAND GMBH</t>
  </si>
  <si>
    <t>12.00</t>
  </si>
  <si>
    <t>SIEMENS PENSION-TRUST E.V.</t>
  </si>
  <si>
    <t>9.89</t>
  </si>
  <si>
    <t>1.64</t>
  </si>
  <si>
    <t>0.60</t>
  </si>
  <si>
    <t>POINT72 EUROPE (LONDON) LLP</t>
  </si>
  <si>
    <t>235.22</t>
  </si>
  <si>
    <t>LYXOR INTERNATIONAL ASSET MANAGEMENT</t>
  </si>
  <si>
    <t>11/2021</t>
  </si>
  <si>
    <t>284.66</t>
  </si>
  <si>
    <t>143</t>
  </si>
  <si>
    <t>HENDERSON EUROPEAN FOCUS TRUST PLC</t>
  </si>
  <si>
    <t>PHO S GMBH &amp; CO. KG</t>
  </si>
  <si>
    <t>MY-STIFTUNG</t>
  </si>
  <si>
    <t>MR GEORG RUDOLF OTTO HAUB</t>
  </si>
  <si>
    <t>91.26</t>
  </si>
  <si>
    <t>ANNA-SOPHIA HAUB</t>
  </si>
  <si>
    <t>2.18</t>
  </si>
  <si>
    <t>MARIE-LILIANE HAUB</t>
  </si>
  <si>
    <t>MR CONSTANTIN HAUB</t>
  </si>
  <si>
    <t>MR MAXIMILIAN HAUB</t>
  </si>
  <si>
    <t>MR CHRISTIAN HAUB</t>
  </si>
  <si>
    <t>TENGELMANN VERWALTUNGS - UND BETEILIGUNGS GMBH</t>
  </si>
  <si>
    <t>TÖNNIES HOLDING APS &amp; CO. KG</t>
  </si>
  <si>
    <t>8191.05</t>
  </si>
  <si>
    <t>10935</t>
  </si>
  <si>
    <t>MR WOLFGANG HERZ</t>
  </si>
  <si>
    <t>PRIVATE INDIVIDUAL</t>
  </si>
  <si>
    <t>89.72</t>
  </si>
  <si>
    <t>VOLKSWAGEN FINANCE LUXEMBURG S.A.</t>
  </si>
  <si>
    <t>AMF TJANSTEPENSION AB</t>
  </si>
  <si>
    <t>3.01</t>
  </si>
  <si>
    <t>08/2019</t>
  </si>
  <si>
    <t>366.87</t>
  </si>
  <si>
    <t>350</t>
  </si>
  <si>
    <t>LEIBINGER PETER E.H.</t>
  </si>
  <si>
    <t>28.50</t>
  </si>
  <si>
    <t>MRS REGINE LEIBINGER</t>
  </si>
  <si>
    <t>LEIBINGER KAMMULLER NICOLA</t>
  </si>
  <si>
    <t>BERTHOLD LEIBINGER BETEILIGUNGEN GMBH</t>
  </si>
  <si>
    <t>9.50</t>
  </si>
  <si>
    <t>PARSENN GMBH</t>
  </si>
  <si>
    <t>6</t>
  </si>
  <si>
    <t>MR MATHIAS KAMMUELLER</t>
  </si>
  <si>
    <t>LEIBINGER SE</t>
  </si>
  <si>
    <t>ALOYS WOBBEN STIFTUNG</t>
  </si>
  <si>
    <t>UEE HOLDING VERWALTUNGS SE</t>
  </si>
  <si>
    <t>RALPH DOMMERMUTH GMBH &amp; CO. KG BETEILIGUNGSGESELLSCHAFT</t>
  </si>
  <si>
    <t>ROCKET INTERNET SE</t>
  </si>
  <si>
    <t>5.45</t>
  </si>
  <si>
    <t>254.33</t>
  </si>
  <si>
    <t>66</t>
  </si>
  <si>
    <t>FLOSSBACH VON STORCH SICAV</t>
  </si>
  <si>
    <t>5.29</t>
  </si>
  <si>
    <t>3.49</t>
  </si>
  <si>
    <t>2.93</t>
  </si>
  <si>
    <t>BRUNNER INVESTMENT TRUST (THE) PLC</t>
  </si>
  <si>
    <t>1.33</t>
  </si>
  <si>
    <t>11/2018</t>
  </si>
  <si>
    <t>15.33</t>
  </si>
  <si>
    <t>0.56</t>
  </si>
  <si>
    <t>EXTERNA HANDELS- UND BETEILIGUNGSGESELLSCHAFT MIT BESCHRÄNKTER HAFTUNG</t>
  </si>
  <si>
    <t>13</t>
  </si>
  <si>
    <t>FREUDENBERG SE</t>
  </si>
  <si>
    <t>10963.64</t>
  </si>
  <si>
    <t>47909</t>
  </si>
  <si>
    <t>MV I BETEILIGUNGS GMBH</t>
  </si>
  <si>
    <t>36.50</t>
  </si>
  <si>
    <t>MV II BETEILIGUNGS GMBH</t>
  </si>
  <si>
    <t>AKV BETEILIGUNGS GMBH</t>
  </si>
  <si>
    <t>11.00</t>
  </si>
  <si>
    <t>MXV BETEILIGUNGS GMBH</t>
  </si>
  <si>
    <t>DR. MARTIN DR VIESSMANN</t>
  </si>
  <si>
    <t>4.97</t>
  </si>
  <si>
    <t>MR HANS WALTER VIESSMANN MAXIMILIAN</t>
  </si>
  <si>
    <t>MRS ANNA KATHARINA VIESSMANN</t>
  </si>
  <si>
    <t>VIESSMANN KOMPLEMENTÄR B.V.</t>
  </si>
  <si>
    <t>VIESSMANN WERKE BETEILIGUNGS OHG</t>
  </si>
  <si>
    <t>JMV SE &amp; CO. KG</t>
  </si>
  <si>
    <t>5354.53</t>
  </si>
  <si>
    <t>20341</t>
  </si>
  <si>
    <t>SAHARA VERMÖGENSVERWALTUNG GMBH</t>
  </si>
  <si>
    <t>49.20</t>
  </si>
  <si>
    <t>J.M. VOITH SE &amp; CO. KG</t>
  </si>
  <si>
    <t>VOITH MANAGEMENT GMBH</t>
  </si>
  <si>
    <t>53.30</t>
  </si>
  <si>
    <t>STATE OF LOWER SAXONY</t>
  </si>
  <si>
    <t>17.00</t>
  </si>
  <si>
    <t>14.60</t>
  </si>
  <si>
    <t>DR HERBERT DIES</t>
  </si>
  <si>
    <t>INVESCO SELECT TRUST PLC</t>
  </si>
  <si>
    <t>JPMORGAN GLOBAL GROWTH &amp; INCOME PLC</t>
  </si>
  <si>
    <t>JPMORGAN MULTI-ASSET GROWTH &amp; INCOME PLC</t>
  </si>
  <si>
    <t>VOLKSWAGEN OF NIGERIA LIMITED</t>
  </si>
  <si>
    <t>DN</t>
  </si>
  <si>
    <t>175</t>
  </si>
  <si>
    <t>GESPATCO SL</t>
  </si>
  <si>
    <t>0.91</t>
  </si>
  <si>
    <t>MITTELSTEN SCHEID WERNER</t>
  </si>
  <si>
    <t>16.17</t>
  </si>
  <si>
    <t>SCHEID DR. TIMM MITTELSTEN</t>
  </si>
  <si>
    <t>15.65</t>
  </si>
  <si>
    <t>MITTELSTEN SCHEID JONAS</t>
  </si>
  <si>
    <t>11.71</t>
  </si>
  <si>
    <t>MRS MITTELSTEN SCHEID ELSA</t>
  </si>
  <si>
    <t>KAST ANKA</t>
  </si>
  <si>
    <t>7.22</t>
  </si>
  <si>
    <t>MRS GABRIELE FREIFRAU VON OPPENHEIM</t>
  </si>
  <si>
    <t>MR MITTELSTEN SCHEID JENS</t>
  </si>
  <si>
    <t>MRS ELSA MITTELSTEN-SCHEID</t>
  </si>
  <si>
    <t>4.65</t>
  </si>
  <si>
    <t>MR DANIEL KLUESER</t>
  </si>
  <si>
    <t>MRS JULIA VERENA KLUESER</t>
  </si>
  <si>
    <t>MRS VERENA KLUESER</t>
  </si>
  <si>
    <t>1.90</t>
  </si>
  <si>
    <t>MR WOLFGANG ROBERTO KOELKER</t>
  </si>
  <si>
    <t>1.52</t>
  </si>
  <si>
    <t>MRS MONIKA SABINE SCHMIDT</t>
  </si>
  <si>
    <t>MR GEORG FRIEDRICH WINKLER</t>
  </si>
  <si>
    <t>0.76</t>
  </si>
  <si>
    <t>MR MICHAEL WINKLER</t>
  </si>
  <si>
    <t>MRS CHRISTIANE ANGELA WINKLER</t>
  </si>
  <si>
    <t>MRS KAREN INGEBORG SCHMIDT-PAAS</t>
  </si>
  <si>
    <t>VORWERK VERWALTUNG SE</t>
  </si>
  <si>
    <t>KB HOLDING GMBH</t>
  </si>
  <si>
    <t>MR HEINZ HERMANN THIELE</t>
  </si>
  <si>
    <t>5.05</t>
  </si>
  <si>
    <t>LBBW ASSET MANAGEMENT INVESTMENTGESELLSCHAFT MBH</t>
  </si>
  <si>
    <t>3.09</t>
  </si>
  <si>
    <t>230</t>
  </si>
  <si>
    <t>FRANKLIN RESOURCES, INC.</t>
  </si>
  <si>
    <t>8994.7</t>
  </si>
  <si>
    <t>10300</t>
  </si>
  <si>
    <t>LAZARD FRERES GESTION</t>
  </si>
  <si>
    <t>124.82</t>
  </si>
  <si>
    <t>179</t>
  </si>
  <si>
    <t>ETHENEA INDEPENDENT INVESTORS S.A.</t>
  </si>
  <si>
    <t>08/2017</t>
  </si>
  <si>
    <t>61.44</t>
  </si>
  <si>
    <t>18</t>
  </si>
  <si>
    <t>FRANKLIN TEMPLETON INVESTMENT FUNDS</t>
  </si>
  <si>
    <t>2.81</t>
  </si>
  <si>
    <t>JPMORGAN ASSET MANAGEMENT (UK) LIMITED</t>
  </si>
  <si>
    <t>1212.87</t>
  </si>
  <si>
    <t>1299</t>
  </si>
  <si>
    <t>WACKER FAMILY</t>
  </si>
  <si>
    <t>32.00</t>
  </si>
  <si>
    <t>WACKER-WERKE GMBH &amp; CO. KG</t>
  </si>
  <si>
    <t>29.06</t>
  </si>
  <si>
    <t>NEUSON FOREST GMBH</t>
  </si>
  <si>
    <t>29.01</t>
  </si>
  <si>
    <t>23</t>
  </si>
  <si>
    <t>WACKER FAMILIENGESELLSCHAFT MBH &amp; CO. KG C/O GLOCK LIPHART PROBST &amp; PARTNER RAE MBB</t>
  </si>
  <si>
    <t>5.28</t>
  </si>
  <si>
    <t>VGC INVEST GMBH C/O EQUA STIFTUNG</t>
  </si>
  <si>
    <t>WACKER NEUSON SE</t>
  </si>
  <si>
    <t>THIRD AVENUE MANAGEMENT LLC</t>
  </si>
  <si>
    <t>1.62</t>
  </si>
  <si>
    <t>0.87</t>
  </si>
  <si>
    <t>PRAUDE ASSET MANAGEMENT LIMITED</t>
  </si>
  <si>
    <t>MT</t>
  </si>
  <si>
    <t>4.2</t>
  </si>
  <si>
    <t>GS&amp;P KAPITALANLAGEGESELLSCHAFT S.A.</t>
  </si>
  <si>
    <t>DORVAL ASSET MANAGEMENT</t>
  </si>
  <si>
    <t>23.49</t>
  </si>
  <si>
    <t>26</t>
  </si>
  <si>
    <t>SCHWENK DONAU GMBH &amp; CO. KG</t>
  </si>
  <si>
    <t>54.70</t>
  </si>
  <si>
    <t>4983.49</t>
  </si>
  <si>
    <t>7923</t>
  </si>
  <si>
    <t>&gt;25.00</t>
  </si>
  <si>
    <t>MR ANTON WERHAHN</t>
  </si>
  <si>
    <t>8.29</t>
  </si>
  <si>
    <t>MR JR HERIBERT WERHAHN</t>
  </si>
  <si>
    <t>6.57</t>
  </si>
  <si>
    <t>MRS JOHANNA GRAEFIN HUYN</t>
  </si>
  <si>
    <t>MRS HELENE JOSTEN</t>
  </si>
  <si>
    <t>5.61</t>
  </si>
  <si>
    <t>MR JOSE MARIE KOLB</t>
  </si>
  <si>
    <t>5.54</t>
  </si>
  <si>
    <t>MR PAUL WILHELM WERHAHN</t>
  </si>
  <si>
    <t>MRS COLETTA GODER</t>
  </si>
  <si>
    <t>4.14</t>
  </si>
  <si>
    <t>MRS MARIA WIVINA GODER</t>
  </si>
  <si>
    <t>4.09</t>
  </si>
  <si>
    <t>MRS ANNE MARIE WERHAHN</t>
  </si>
  <si>
    <t>4.01</t>
  </si>
  <si>
    <t>MRS CORNELIA MARIE WERHAHN-GARTMANN</t>
  </si>
  <si>
    <t>3.91</t>
  </si>
  <si>
    <t>MR ULRICH GODER</t>
  </si>
  <si>
    <t>3.84</t>
  </si>
  <si>
    <t>MR LAMBERT MARIA JOSEF GODER</t>
  </si>
  <si>
    <t>QUIRINUS WERHAHN</t>
  </si>
  <si>
    <t>3.15</t>
  </si>
  <si>
    <t>MR ANTONIUS WERHAN</t>
  </si>
  <si>
    <t>3.14</t>
  </si>
  <si>
    <t>MR GEORG GODER</t>
  </si>
  <si>
    <t>MR JOHANN WERHAHN</t>
  </si>
  <si>
    <t>2.38</t>
  </si>
  <si>
    <t>MR JOHANNES VELLING</t>
  </si>
  <si>
    <t>MRS CONSTANZE JOSTEN</t>
  </si>
  <si>
    <t>MRS FRANZISKA BAUMGARTL</t>
  </si>
  <si>
    <t>2.05</t>
  </si>
  <si>
    <t>MRS THERESA CRUX</t>
  </si>
  <si>
    <t>MRS BARBARA KALLEN</t>
  </si>
  <si>
    <t>MRS JEANNETTE SPRINGORUM</t>
  </si>
  <si>
    <t>2.02</t>
  </si>
  <si>
    <t>MR PAUL JOSTEN</t>
  </si>
  <si>
    <t>1.99</t>
  </si>
  <si>
    <t>MR PETER WERHAHN</t>
  </si>
  <si>
    <t>1.95</t>
  </si>
  <si>
    <t>MRS URSULA VELLING</t>
  </si>
  <si>
    <t>MRS AGNES MARIA-MAGDALENA WERHAHN</t>
  </si>
  <si>
    <t>1.82</t>
  </si>
  <si>
    <t>MRS HILDEGARD VELLING-WAGNER</t>
  </si>
  <si>
    <t>1.81</t>
  </si>
  <si>
    <t>MR RICHARD DORN</t>
  </si>
  <si>
    <t>1.78</t>
  </si>
  <si>
    <t>MRS MARTINA DORN</t>
  </si>
  <si>
    <t>MRS BARBARA GERCKENS</t>
  </si>
  <si>
    <t>MR ALEXANDER BOLDYREFF</t>
  </si>
  <si>
    <t>MR PAOLO DELL'ANTONIO</t>
  </si>
  <si>
    <t>MR STEPHAN KUEHNE</t>
  </si>
  <si>
    <t>KG</t>
  </si>
  <si>
    <t>AG</t>
  </si>
  <si>
    <t>KGaA</t>
  </si>
  <si>
    <t>GmbH</t>
  </si>
  <si>
    <t>Gleichstellungskonzern</t>
  </si>
  <si>
    <t>Schweiz</t>
  </si>
  <si>
    <t>USA</t>
  </si>
  <si>
    <t>Hong Kong</t>
  </si>
  <si>
    <t>Kanada</t>
  </si>
  <si>
    <t xml:space="preserve">KG
</t>
  </si>
  <si>
    <t>Österreich</t>
  </si>
  <si>
    <t>OHG</t>
  </si>
  <si>
    <t>family</t>
  </si>
  <si>
    <t>Forbes_family</t>
  </si>
  <si>
    <t>individual</t>
  </si>
  <si>
    <t>Verkauf 2023 für 11,8 Mrd. €</t>
  </si>
  <si>
    <t>Investments</t>
  </si>
  <si>
    <t>Börse und Teilverkauf</t>
  </si>
  <si>
    <t>Verkauf und Investment</t>
  </si>
  <si>
    <t>Verkauf 1991</t>
  </si>
  <si>
    <t>Anzahl von Andreas_ID</t>
  </si>
  <si>
    <t>Summe von Haushalte</t>
  </si>
  <si>
    <t>Anzahl von Forbes2022_ID</t>
  </si>
  <si>
    <t>GStK</t>
  </si>
  <si>
    <t>Ausland</t>
  </si>
  <si>
    <t>Se</t>
  </si>
  <si>
    <t>GbR</t>
  </si>
  <si>
    <t>Summe von 1</t>
  </si>
  <si>
    <t>AG oder SE</t>
  </si>
  <si>
    <t xml:space="preserve">KG </t>
  </si>
  <si>
    <t>Andere (KGaA, OHG, GbR)</t>
  </si>
  <si>
    <t>MM2021</t>
  </si>
  <si>
    <t>MM2020</t>
  </si>
  <si>
    <t>MM2019</t>
  </si>
  <si>
    <t>MM2018</t>
  </si>
  <si>
    <t>Summe von MM2021</t>
  </si>
  <si>
    <t>Summe von MM2020</t>
  </si>
  <si>
    <t>Summe von MM2019</t>
  </si>
  <si>
    <t>Summe von MM2018</t>
  </si>
  <si>
    <t>Heimbau Bayern</t>
  </si>
  <si>
    <t>Sahle Wohnen</t>
  </si>
  <si>
    <t>Doblinger Gruppe</t>
  </si>
  <si>
    <t>Doblinger</t>
  </si>
  <si>
    <t>Loclair</t>
  </si>
  <si>
    <t>Status</t>
  </si>
  <si>
    <t>Milliardenvermögen</t>
  </si>
  <si>
    <t>S2_Operativ</t>
  </si>
  <si>
    <t>S2_Gründer</t>
  </si>
  <si>
    <t>Anzahl</t>
  </si>
  <si>
    <t>Familiengeführt</t>
  </si>
  <si>
    <t>Weiblich</t>
  </si>
  <si>
    <t>Gemischtes Paar</t>
  </si>
  <si>
    <t>Unternehmensbezug</t>
  </si>
  <si>
    <t>S4_Typ</t>
  </si>
  <si>
    <t>S4_Haushalte</t>
  </si>
  <si>
    <t>Malta</t>
  </si>
  <si>
    <t>S4_Ausland</t>
  </si>
  <si>
    <t>Monaco</t>
  </si>
  <si>
    <t>Maike Oberwelland-Height</t>
  </si>
  <si>
    <t>Orafol</t>
  </si>
  <si>
    <t>Zusätzliches Milliardenvermögen</t>
  </si>
  <si>
    <t>Bettermann</t>
  </si>
  <si>
    <t>Lürßen</t>
  </si>
  <si>
    <t>Hollweg</t>
  </si>
  <si>
    <t>Schnell</t>
  </si>
  <si>
    <t>Forbes-General_ID</t>
  </si>
  <si>
    <t>Zusammen mit Karl Albrecht Jr.</t>
  </si>
  <si>
    <t>Zusammen mit Beate Heister</t>
  </si>
  <si>
    <t>Zusammen mit Udo Tschira</t>
  </si>
  <si>
    <t>Zusammen mit Harald Tschira</t>
  </si>
  <si>
    <t>Zusammen als "Axel Oberwelland &amp; siblings"</t>
  </si>
  <si>
    <t>Forbes2023_Vermögen</t>
  </si>
  <si>
    <t xml:space="preserve">Karl Albrecht, Jr. </t>
  </si>
  <si>
    <t>Hannebauer und Schödl</t>
  </si>
  <si>
    <t>Mitschke-Collande</t>
  </si>
  <si>
    <t>Semmelhaack</t>
  </si>
  <si>
    <t>Kaufmann</t>
  </si>
  <si>
    <t>Strothotte</t>
  </si>
  <si>
    <t>Lange</t>
  </si>
  <si>
    <t>Limbach</t>
  </si>
  <si>
    <t>Hellmann</t>
  </si>
  <si>
    <t>Andreas, Christian und Michael Kaufmann</t>
  </si>
  <si>
    <t>getrennt aufgelistet</t>
  </si>
  <si>
    <t>Cordes &amp; Graefe</t>
  </si>
  <si>
    <t>MM2023_Vermögen</t>
  </si>
  <si>
    <t>Groz und Lindner</t>
  </si>
  <si>
    <t>Groz-Beckert</t>
  </si>
  <si>
    <t>Cheplapharm</t>
  </si>
  <si>
    <t>Philippiak und Ziehl</t>
  </si>
  <si>
    <t>EBM / Ziehl-Abegg</t>
  </si>
  <si>
    <t>Theodor Semmelhaack</t>
  </si>
  <si>
    <t>Semmelhaack Wohnungsunternehmen</t>
  </si>
  <si>
    <t>Vermögen &lt; 1 Mrd. €</t>
  </si>
  <si>
    <t>Kein Milliardenvermögen</t>
  </si>
  <si>
    <t>Milliardenvermögen_2023</t>
  </si>
  <si>
    <t>Mann + Hummel</t>
  </si>
  <si>
    <t>Joh. Berenberg, Gossler &amp; Co.</t>
  </si>
  <si>
    <t>Personio</t>
  </si>
  <si>
    <t>Check24</t>
  </si>
  <si>
    <t>Aufgabe: Übersicht so bearbeiten, dass sie zu Zahlen in alter Studie und Fernsehdoku passen</t>
  </si>
  <si>
    <t>Cofra (C&amp;A)</t>
  </si>
  <si>
    <t>Schmitz und Hoffmann</t>
  </si>
  <si>
    <t>Flossbach und von Storch</t>
  </si>
  <si>
    <t>Fischer und Möller</t>
  </si>
  <si>
    <t>Bitburger Holding</t>
  </si>
  <si>
    <t>Giesecke+Devrient</t>
  </si>
  <si>
    <t>vorm. Hoffmann Group</t>
  </si>
  <si>
    <t>Mubea</t>
  </si>
  <si>
    <t>Lürssen Werft / Blohm+Voss</t>
  </si>
  <si>
    <t>Limbach Gruppe</t>
  </si>
  <si>
    <t>Leica / ACM</t>
  </si>
  <si>
    <t>BMZ Batterien-Montage-Zentrum</t>
  </si>
  <si>
    <t>SMA Solar Technology</t>
  </si>
  <si>
    <t>Badische Stahlwerke</t>
  </si>
  <si>
    <t>Verkauf 2023</t>
  </si>
  <si>
    <t>Blase, Juls und Heusgen</t>
  </si>
  <si>
    <t>Weitzmann und Seizinger</t>
  </si>
  <si>
    <t>Januschke-Bleicher und Heinrich</t>
  </si>
  <si>
    <t>Simon und Niewodniczanski</t>
  </si>
  <si>
    <t>Cramer, Drews, Wettlaufer und Kleinkauf</t>
  </si>
  <si>
    <t>Wortmann und Knicker</t>
  </si>
  <si>
    <t>Wortmann AG</t>
  </si>
  <si>
    <t>Uwe und Friedrich Sahle</t>
  </si>
  <si>
    <t>Renner, Schumacher und Vershinin</t>
  </si>
  <si>
    <t>Peters / Riehmer etc.</t>
  </si>
  <si>
    <t>Mey und Baier</t>
  </si>
  <si>
    <t>Gmbh</t>
  </si>
  <si>
    <t>GmbH &amp; Co. KG</t>
  </si>
  <si>
    <t>SE &amp; Co. KG</t>
  </si>
  <si>
    <t>OK</t>
  </si>
  <si>
    <t>Oberzeile</t>
  </si>
  <si>
    <t>Günther und Marc Fielmann</t>
  </si>
  <si>
    <t>Gruner und Jahr</t>
  </si>
  <si>
    <t>Gollwitzer und Haindl-Hieber, Haindl, Holzhey</t>
  </si>
  <si>
    <t>August und Francine von Finck</t>
  </si>
  <si>
    <t>von Finck</t>
  </si>
  <si>
    <t>Müller und Ströer</t>
  </si>
  <si>
    <t>k.A.</t>
  </si>
  <si>
    <t>Row Labels</t>
  </si>
  <si>
    <t>Grand Total</t>
  </si>
  <si>
    <t>Sum of MM2023_Vermögen</t>
  </si>
  <si>
    <t>Sum of Forbes2023_Vermögen</t>
  </si>
  <si>
    <t>(Multiple Items)</t>
  </si>
  <si>
    <t>Column Labels</t>
  </si>
  <si>
    <t>Sum of S4_Haushalte</t>
  </si>
  <si>
    <t>Verkauf und Investments</t>
  </si>
  <si>
    <t>S1_Verkauf / Portfolioinvestition</t>
  </si>
  <si>
    <t>Count of Unternehmen_ID</t>
  </si>
  <si>
    <t>Sum of S3_gender</t>
  </si>
  <si>
    <t>Sum of S2_Gründer</t>
  </si>
  <si>
    <t>Sum of S2_Operativ</t>
  </si>
  <si>
    <t>Sum of S4_Ausland</t>
  </si>
  <si>
    <t>Haushalte</t>
  </si>
  <si>
    <t>&gt;10</t>
  </si>
  <si>
    <t>Summe</t>
  </si>
  <si>
    <t>Summe_HH</t>
  </si>
  <si>
    <t>Vermögen_HH</t>
  </si>
  <si>
    <t>Sum of Forbes_ID_Count</t>
  </si>
  <si>
    <t>Sum of S4_HH - Forbes_ID_Count</t>
  </si>
  <si>
    <t>Sum of S1_Verkauf / Portfolioinvestition</t>
  </si>
  <si>
    <t>Weiblich + Gemischt</t>
  </si>
  <si>
    <t>mit Vermögenswert</t>
  </si>
  <si>
    <t>Männlich</t>
  </si>
  <si>
    <t>(Alle)</t>
  </si>
  <si>
    <t>(Mehrere Elemente)</t>
  </si>
  <si>
    <t>Milliardenvermögen_2022</t>
  </si>
  <si>
    <t>kein Unternehmensbezug</t>
  </si>
  <si>
    <t>0-2</t>
  </si>
  <si>
    <t>Gesamt</t>
  </si>
  <si>
    <t>Gesamtzahl:</t>
  </si>
  <si>
    <t>(All)</t>
  </si>
  <si>
    <t>in Prozent</t>
  </si>
  <si>
    <t>Durchschnitt_HH</t>
  </si>
  <si>
    <t>Anzahl_HH</t>
  </si>
  <si>
    <t>Kategorie_HH</t>
  </si>
  <si>
    <t>Strukturdaten_Studie</t>
  </si>
  <si>
    <t>Anzahl Konzernabschlüsse</t>
  </si>
  <si>
    <t>Schweiz/Monaco</t>
  </si>
  <si>
    <t>Absolut</t>
  </si>
  <si>
    <t>Relativ</t>
  </si>
  <si>
    <t>davin Info zu Gewinnen</t>
  </si>
  <si>
    <t>davon Info zu Ausschüttungen</t>
  </si>
  <si>
    <t>ca. 60</t>
  </si>
  <si>
    <t>Hinweis:</t>
  </si>
  <si>
    <t>In Oberzeilen unterstrichene Vermögenswerte sind Summen der Vermögen des jeweiligen Unternehmen-Milliardenvermögen</t>
  </si>
  <si>
    <t>Die Analyse deutscher Milliardenvermögen</t>
  </si>
  <si>
    <t>- Inhaltsverzeichnis -</t>
  </si>
  <si>
    <t>Gesamtzahl</t>
  </si>
  <si>
    <t>deren Vermögen (Mrd. €)</t>
  </si>
  <si>
    <t>2. Mit Forbes_family, &lt;4HH</t>
  </si>
  <si>
    <t>3. Ohne Forbes_family, 1-2HH</t>
  </si>
  <si>
    <t>4. Forbes Family</t>
  </si>
  <si>
    <t>Forbes vs. MM</t>
  </si>
  <si>
    <t>Hochrechnung</t>
  </si>
  <si>
    <t>Mrd. €</t>
  </si>
  <si>
    <t>Anzahl Fälle</t>
  </si>
  <si>
    <t>1. Gesamtübersicht</t>
  </si>
  <si>
    <t>Sum of MM2022_Vermögen</t>
  </si>
  <si>
    <t>Sum of Forbes2022_Vermögen</t>
  </si>
  <si>
    <t>Tabelle zum Vorjahresvergleich:</t>
  </si>
  <si>
    <t>3-9</t>
  </si>
  <si>
    <t>10-99</t>
  </si>
  <si>
    <t>100+</t>
  </si>
  <si>
    <t>Überschneidungen von Forbes und MM:</t>
  </si>
  <si>
    <t>(MM2023 und Forbes2023 nach Wert-Zellen filtern)</t>
  </si>
  <si>
    <t>Rohdaten</t>
  </si>
  <si>
    <t>Zu Kapitel 2 (Reichenlisten)</t>
  </si>
  <si>
    <t>Link</t>
  </si>
  <si>
    <t>Erläuterung</t>
  </si>
  <si>
    <t>Abgleich zwischen Manager Magazin und Forbes (siehe Kapitel 2.3)</t>
  </si>
  <si>
    <t>Zu Kapitel 4 (Datengrundlage Reichtumsbericht)</t>
  </si>
  <si>
    <t>Vergleich Manager Magazin + Forbes</t>
  </si>
  <si>
    <t>Übersicht aller verwendeter Daten, inklusive zusammengefasster Einzeleinträge und bereinigter Datensätze</t>
  </si>
  <si>
    <t>Strukturdaten</t>
  </si>
  <si>
    <t>(siehe Kapitel 3.1)</t>
  </si>
  <si>
    <t>Zu Kapitel 3 (Mythen)</t>
  </si>
  <si>
    <t>(siehe Kapitel 4.2)</t>
  </si>
  <si>
    <t>S3_Gender</t>
  </si>
  <si>
    <t>1 = Unternehmen wird noch durch Gründer geführt</t>
  </si>
  <si>
    <t>GStK = Gleichstellungskonzern</t>
  </si>
  <si>
    <t>- Erläuterungen zum Datensatz -</t>
  </si>
  <si>
    <t>1 = Verkauf des Unternehmens / Vermögen ist ohne direkten Unternehmensbezug aus Portfolioinvestitionen hervorgegangen</t>
  </si>
  <si>
    <t>1 = Familie ist operativ (im Management) tätig</t>
  </si>
  <si>
    <t>1 = Eine Frau aus der Familie übernimmt die wichtigste Rolle im Unternehmen; 0 = Ein Mann aus der Familie übernimmt die wichtigste Rolle im Unternehmen</t>
  </si>
  <si>
    <t>Anzahl der Haushalte</t>
  </si>
  <si>
    <t>1 = Konzernmutter oder zentrale Holdinggesellschaft hat ihren Sitz im Ausland</t>
  </si>
  <si>
    <t>S3_gender</t>
  </si>
  <si>
    <t>Wallner</t>
  </si>
  <si>
    <t>Michael Wallner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</si>
</sst>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 &quot;€&quot;"/>
    <numFmt numFmtId="167" formatCode="[$-407]General"/>
  </numFmts>
  <fonts count="19" x14ac:knownFonts="1">
    <font>
      <sz val="11"/>
      <color theme="1"/>
      <name val="Calibri"/>
      <family val="2"/>
      <scheme val="minor"/>
    </font>
    <font>
      <sz val="12"/>
      <color theme="1"/>
      <name val="Calibri"/>
      <family val="2"/>
      <scheme val="minor"/>
    </font>
    <font>
      <b/>
      <sz val="11"/>
      <color theme="1"/>
      <name val="Calibri"/>
      <family val="2"/>
      <scheme val="minor"/>
    </font>
    <font>
      <u/>
      <sz val="11"/>
      <color theme="10"/>
      <name val="Calibri"/>
      <family val="2"/>
      <scheme val="minor"/>
    </font>
    <font>
      <sz val="11"/>
      <color theme="1"/>
      <name val="Calibri"/>
      <family val="2"/>
      <scheme val="minor"/>
    </font>
    <font>
      <sz val="12"/>
      <name val="Times New Roman"/>
      <family val="1"/>
    </font>
    <font>
      <sz val="11"/>
      <color indexed="8"/>
      <name val="Calibri"/>
      <family val="2"/>
    </font>
    <font>
      <sz val="9"/>
      <color indexed="81"/>
      <name val="Tahoma"/>
      <family val="2"/>
    </font>
    <font>
      <b/>
      <sz val="9"/>
      <color indexed="81"/>
      <name val="Tahoma"/>
      <family val="2"/>
    </font>
    <font>
      <sz val="11"/>
      <name val="Calibri"/>
      <family val="2"/>
      <scheme val="minor"/>
    </font>
    <font>
      <sz val="11"/>
      <color indexed="8"/>
      <name val="Calibri"/>
      <family val="2"/>
      <scheme val="minor"/>
    </font>
    <font>
      <b/>
      <sz val="11"/>
      <color theme="0"/>
      <name val="Calibri"/>
      <family val="2"/>
      <scheme val="minor"/>
    </font>
    <font>
      <sz val="9"/>
      <color indexed="81"/>
      <name val="Segoe UI"/>
      <family val="2"/>
    </font>
    <font>
      <b/>
      <sz val="9"/>
      <color indexed="81"/>
      <name val="Segoe UI"/>
      <family val="2"/>
    </font>
    <font>
      <i/>
      <sz val="11"/>
      <color theme="1"/>
      <name val="Calibri"/>
      <family val="2"/>
      <scheme val="minor"/>
    </font>
    <font>
      <sz val="11"/>
      <color rgb="FF000000"/>
      <name val="Calibri"/>
      <family val="2"/>
    </font>
    <font>
      <sz val="11"/>
      <color theme="0"/>
      <name val="Calibri"/>
      <family val="2"/>
      <scheme val="minor"/>
    </font>
    <font>
      <sz val="11"/>
      <color theme="1"/>
      <name val="Arial"/>
      <family val="2"/>
    </font>
    <font>
      <u/>
      <sz val="11"/>
      <color theme="1"/>
      <name val="Calibri"/>
      <family val="2"/>
      <scheme val="minor"/>
    </font>
  </fonts>
  <fills count="4">
    <fill>
      <patternFill patternType="none"/>
    </fill>
    <fill>
      <patternFill patternType="gray125"/>
    </fill>
    <fill>
      <patternFill patternType="solid">
        <fgColor indexed="9"/>
        <bgColor indexed="26"/>
      </patternFill>
    </fill>
    <fill>
      <patternFill patternType="solid">
        <fgColor theme="2"/>
        <bgColor indexed="64"/>
      </patternFill>
    </fill>
  </fills>
  <borders count="49">
    <border>
      <left/>
      <right/>
      <top/>
      <bottom/>
      <diagonal/>
    </border>
    <border>
      <left style="hair">
        <color indexed="8"/>
      </left>
      <right style="hair">
        <color indexed="8"/>
      </right>
      <top style="hair">
        <color indexed="8"/>
      </top>
      <bottom style="hair">
        <color indexed="8"/>
      </bottom>
      <diagonal/>
    </border>
    <border>
      <left style="thin">
        <color rgb="FFABABAB"/>
      </left>
      <right style="thin">
        <color rgb="FFABABAB"/>
      </right>
      <top style="thin">
        <color rgb="FFABABAB"/>
      </top>
      <bottom/>
      <diagonal/>
    </border>
    <border>
      <left style="thin">
        <color rgb="FFABABAB"/>
      </left>
      <right style="thin">
        <color rgb="FFABABAB"/>
      </right>
      <top style="thin">
        <color indexed="65"/>
      </top>
      <bottom style="thin">
        <color rgb="FFABABAB"/>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8"/>
      </left>
      <right style="hair">
        <color indexed="8"/>
      </right>
      <top/>
      <bottom style="hair">
        <color indexed="8"/>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dotted">
        <color indexed="64"/>
      </left>
      <right/>
      <top style="medium">
        <color indexed="64"/>
      </top>
      <bottom style="medium">
        <color indexed="64"/>
      </bottom>
      <diagonal/>
    </border>
    <border>
      <left style="dotted">
        <color indexed="64"/>
      </left>
      <right/>
      <top/>
      <bottom/>
      <diagonal/>
    </border>
    <border>
      <left style="dotted">
        <color indexed="64"/>
      </left>
      <right/>
      <top/>
      <bottom style="medium">
        <color indexed="64"/>
      </bottom>
      <diagonal/>
    </border>
    <border>
      <left style="thin">
        <color indexed="64"/>
      </left>
      <right style="dotted">
        <color indexed="64"/>
      </right>
      <top style="medium">
        <color indexed="64"/>
      </top>
      <bottom style="medium">
        <color indexed="64"/>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style="dotted">
        <color indexed="64"/>
      </right>
      <top/>
      <bottom/>
      <diagonal/>
    </border>
    <border>
      <left style="dotted">
        <color indexed="64"/>
      </left>
      <right style="medium">
        <color indexed="64"/>
      </right>
      <top/>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s>
  <cellStyleXfs count="9">
    <xf numFmtId="0" fontId="0" fillId="0" borderId="0"/>
    <xf numFmtId="0" fontId="3" fillId="0" borderId="0" applyNumberFormat="0" applyFill="0" applyBorder="0" applyAlignment="0" applyProtection="0"/>
    <xf numFmtId="9" fontId="4" fillId="0" borderId="0" applyFont="0" applyFill="0" applyBorder="0" applyAlignment="0" applyProtection="0"/>
    <xf numFmtId="0" fontId="1" fillId="0" borderId="0"/>
    <xf numFmtId="0" fontId="5" fillId="0" borderId="0" applyNumberFormat="0" applyFill="0" applyBorder="0" applyAlignment="0" applyProtection="0"/>
    <xf numFmtId="0" fontId="6" fillId="0" borderId="0"/>
    <xf numFmtId="0" fontId="5" fillId="0" borderId="0" applyNumberFormat="0" applyFill="0" applyBorder="0" applyAlignment="0" applyProtection="0"/>
    <xf numFmtId="167" fontId="15" fillId="0" borderId="0"/>
    <xf numFmtId="0" fontId="17" fillId="0" borderId="0"/>
  </cellStyleXfs>
  <cellXfs count="116">
    <xf numFmtId="0" fontId="0" fillId="0" borderId="0" xfId="0"/>
    <xf numFmtId="0" fontId="0" fillId="0" borderId="0" xfId="0" quotePrefix="1"/>
    <xf numFmtId="0" fontId="0" fillId="0" borderId="1" xfId="0" applyBorder="1"/>
    <xf numFmtId="0" fontId="2" fillId="0" borderId="5" xfId="0" applyFont="1" applyBorder="1"/>
    <xf numFmtId="0" fontId="2" fillId="0" borderId="6" xfId="0" applyFont="1" applyBorder="1"/>
    <xf numFmtId="0" fontId="2" fillId="0" borderId="4" xfId="0" applyFont="1" applyBorder="1"/>
    <xf numFmtId="0" fontId="0" fillId="0" borderId="0" xfId="0" applyAlignment="1">
      <alignment horizontal="left"/>
    </xf>
    <xf numFmtId="165" fontId="0" fillId="0" borderId="0" xfId="0" applyNumberFormat="1"/>
    <xf numFmtId="0" fontId="0" fillId="0" borderId="8" xfId="0" applyBorder="1"/>
    <xf numFmtId="0" fontId="0" fillId="0" borderId="9" xfId="0" applyBorder="1"/>
    <xf numFmtId="0" fontId="0" fillId="0" borderId="10" xfId="0" applyBorder="1"/>
    <xf numFmtId="0" fontId="0" fillId="0" borderId="11" xfId="0" applyBorder="1"/>
    <xf numFmtId="0" fontId="2" fillId="3" borderId="5" xfId="0" applyFont="1" applyFill="1" applyBorder="1"/>
    <xf numFmtId="0" fontId="2" fillId="3" borderId="13" xfId="0" applyFont="1" applyFill="1" applyBorder="1"/>
    <xf numFmtId="0" fontId="2" fillId="3" borderId="6" xfId="0" applyFont="1" applyFill="1" applyBorder="1"/>
    <xf numFmtId="0" fontId="9" fillId="2" borderId="7" xfId="0" applyFont="1" applyFill="1" applyBorder="1" applyAlignment="1">
      <alignment vertical="top"/>
    </xf>
    <xf numFmtId="0" fontId="9" fillId="2" borderId="1" xfId="0" applyFont="1" applyFill="1" applyBorder="1" applyAlignment="1">
      <alignment vertical="top"/>
    </xf>
    <xf numFmtId="0" fontId="10" fillId="2" borderId="1" xfId="0" applyFont="1" applyFill="1" applyBorder="1" applyAlignment="1">
      <alignment vertical="top"/>
    </xf>
    <xf numFmtId="0" fontId="9" fillId="0" borderId="1" xfId="0" applyFont="1" applyBorder="1" applyAlignment="1">
      <alignment vertical="top"/>
    </xf>
    <xf numFmtId="0" fontId="2" fillId="3" borderId="14" xfId="0" applyFont="1" applyFill="1" applyBorder="1"/>
    <xf numFmtId="0" fontId="0" fillId="0" borderId="15" xfId="0" applyBorder="1"/>
    <xf numFmtId="166" fontId="0" fillId="0" borderId="0" xfId="0" applyNumberFormat="1"/>
    <xf numFmtId="0" fontId="0" fillId="0" borderId="16" xfId="0" applyBorder="1"/>
    <xf numFmtId="0" fontId="0" fillId="0" borderId="19" xfId="0" applyBorder="1"/>
    <xf numFmtId="0" fontId="0" fillId="0" borderId="0" xfId="0" pivotButton="1"/>
    <xf numFmtId="0" fontId="9" fillId="2" borderId="0" xfId="0" applyFont="1" applyFill="1" applyAlignment="1">
      <alignment vertical="top"/>
    </xf>
    <xf numFmtId="0" fontId="2" fillId="0" borderId="0" xfId="0" applyFont="1" applyAlignment="1">
      <alignment horizontal="center"/>
    </xf>
    <xf numFmtId="0" fontId="9" fillId="0" borderId="1" xfId="4" applyNumberFormat="1" applyFont="1" applyFill="1" applyBorder="1" applyAlignment="1" applyProtection="1">
      <alignment vertical="top"/>
    </xf>
    <xf numFmtId="1" fontId="0" fillId="0" borderId="0" xfId="0" applyNumberFormat="1"/>
    <xf numFmtId="0" fontId="9" fillId="2" borderId="2" xfId="0" applyFont="1" applyFill="1" applyBorder="1" applyAlignment="1">
      <alignment vertical="top"/>
    </xf>
    <xf numFmtId="0" fontId="0" fillId="0" borderId="3" xfId="0" applyBorder="1"/>
    <xf numFmtId="3" fontId="0" fillId="0" borderId="0" xfId="0" applyNumberFormat="1"/>
    <xf numFmtId="0" fontId="14" fillId="0" borderId="0" xfId="0" applyFont="1"/>
    <xf numFmtId="0" fontId="0" fillId="0" borderId="21" xfId="0" applyBorder="1"/>
    <xf numFmtId="3" fontId="2" fillId="0" borderId="0" xfId="0" applyNumberFormat="1" applyFont="1"/>
    <xf numFmtId="9" fontId="0" fillId="0" borderId="0" xfId="2" applyFont="1"/>
    <xf numFmtId="49" fontId="0" fillId="0" borderId="0" xfId="0" applyNumberFormat="1"/>
    <xf numFmtId="0" fontId="2" fillId="3" borderId="25" xfId="0" applyFont="1" applyFill="1" applyBorder="1"/>
    <xf numFmtId="0" fontId="0" fillId="0" borderId="5" xfId="0" applyBorder="1"/>
    <xf numFmtId="0" fontId="0" fillId="0" borderId="6" xfId="0" applyBorder="1"/>
    <xf numFmtId="0" fontId="0" fillId="0" borderId="26" xfId="0" applyBorder="1"/>
    <xf numFmtId="0" fontId="0" fillId="0" borderId="30" xfId="0" applyBorder="1"/>
    <xf numFmtId="0" fontId="0" fillId="0" borderId="31" xfId="0" applyBorder="1"/>
    <xf numFmtId="0" fontId="0" fillId="0" borderId="32" xfId="0" applyBorder="1"/>
    <xf numFmtId="0" fontId="0" fillId="0" borderId="33" xfId="0" applyBorder="1"/>
    <xf numFmtId="0" fontId="2" fillId="3" borderId="35" xfId="0" applyFont="1" applyFill="1" applyBorder="1"/>
    <xf numFmtId="0" fontId="2" fillId="3" borderId="17" xfId="0" applyFont="1" applyFill="1" applyBorder="1"/>
    <xf numFmtId="0" fontId="0" fillId="0" borderId="27" xfId="0" applyBorder="1"/>
    <xf numFmtId="0" fontId="0" fillId="0" borderId="28" xfId="0" applyBorder="1"/>
    <xf numFmtId="0" fontId="0" fillId="0" borderId="29" xfId="0" applyBorder="1"/>
    <xf numFmtId="3" fontId="2" fillId="0" borderId="34" xfId="0" applyNumberFormat="1" applyFont="1" applyBorder="1"/>
    <xf numFmtId="0" fontId="0" fillId="0" borderId="36" xfId="0" applyBorder="1"/>
    <xf numFmtId="0" fontId="2" fillId="3" borderId="37" xfId="0" applyFont="1" applyFill="1" applyBorder="1"/>
    <xf numFmtId="166" fontId="0" fillId="0" borderId="38" xfId="0" applyNumberFormat="1" applyBorder="1"/>
    <xf numFmtId="166" fontId="0" fillId="0" borderId="39" xfId="0" applyNumberFormat="1" applyBorder="1"/>
    <xf numFmtId="0" fontId="0" fillId="0" borderId="38" xfId="0" applyBorder="1"/>
    <xf numFmtId="0" fontId="0" fillId="0" borderId="39" xfId="0" applyBorder="1"/>
    <xf numFmtId="0" fontId="2" fillId="3" borderId="40" xfId="0" applyFont="1" applyFill="1" applyBorder="1"/>
    <xf numFmtId="0" fontId="0" fillId="0" borderId="41" xfId="0" applyBorder="1"/>
    <xf numFmtId="0" fontId="0" fillId="0" borderId="42" xfId="0" applyBorder="1"/>
    <xf numFmtId="9" fontId="0" fillId="0" borderId="0" xfId="2" applyFont="1" applyBorder="1"/>
    <xf numFmtId="9" fontId="0" fillId="0" borderId="9" xfId="2" applyFont="1" applyBorder="1"/>
    <xf numFmtId="0" fontId="2" fillId="3" borderId="24" xfId="0" applyFont="1" applyFill="1" applyBorder="1"/>
    <xf numFmtId="9" fontId="0" fillId="0" borderId="26" xfId="2" applyFont="1" applyBorder="1"/>
    <xf numFmtId="9" fontId="0" fillId="0" borderId="31" xfId="2" applyFont="1" applyBorder="1"/>
    <xf numFmtId="0" fontId="0" fillId="0" borderId="34" xfId="0" quotePrefix="1" applyBorder="1"/>
    <xf numFmtId="0" fontId="0" fillId="0" borderId="8" xfId="0" applyBorder="1" applyAlignment="1">
      <alignment horizontal="right"/>
    </xf>
    <xf numFmtId="0" fontId="0" fillId="0" borderId="8" xfId="0" quotePrefix="1" applyBorder="1"/>
    <xf numFmtId="0" fontId="2" fillId="3" borderId="18" xfId="0" applyFont="1" applyFill="1" applyBorder="1"/>
    <xf numFmtId="0" fontId="2" fillId="3" borderId="10" xfId="0" applyFont="1" applyFill="1" applyBorder="1"/>
    <xf numFmtId="0" fontId="2" fillId="3" borderId="22" xfId="0" applyFont="1" applyFill="1" applyBorder="1"/>
    <xf numFmtId="165" fontId="2" fillId="3" borderId="23" xfId="0" applyNumberFormat="1" applyFont="1" applyFill="1" applyBorder="1"/>
    <xf numFmtId="3" fontId="0" fillId="0" borderId="9" xfId="0" applyNumberFormat="1" applyBorder="1"/>
    <xf numFmtId="3" fontId="2" fillId="3" borderId="20" xfId="0" applyNumberFormat="1" applyFont="1" applyFill="1" applyBorder="1"/>
    <xf numFmtId="3" fontId="0" fillId="3" borderId="12" xfId="0" applyNumberFormat="1" applyFill="1" applyBorder="1"/>
    <xf numFmtId="0" fontId="0" fillId="3" borderId="5" xfId="0" applyFill="1" applyBorder="1"/>
    <xf numFmtId="0" fontId="0" fillId="3" borderId="25" xfId="0" applyFill="1" applyBorder="1"/>
    <xf numFmtId="0" fontId="0" fillId="3" borderId="13" xfId="0" applyFill="1" applyBorder="1"/>
    <xf numFmtId="0" fontId="0" fillId="3" borderId="6" xfId="0" applyFill="1" applyBorder="1"/>
    <xf numFmtId="9" fontId="0" fillId="0" borderId="12" xfId="2" applyFont="1" applyBorder="1"/>
    <xf numFmtId="9" fontId="2" fillId="3" borderId="6" xfId="2" applyFont="1" applyFill="1" applyBorder="1"/>
    <xf numFmtId="166" fontId="18" fillId="0" borderId="38" xfId="0" applyNumberFormat="1" applyFont="1" applyBorder="1"/>
    <xf numFmtId="49" fontId="2" fillId="0" borderId="0" xfId="0" applyNumberFormat="1" applyFont="1"/>
    <xf numFmtId="0" fontId="3" fillId="0" borderId="0" xfId="1" applyAlignment="1">
      <alignment horizontal="left" indent="2"/>
    </xf>
    <xf numFmtId="49" fontId="0" fillId="0" borderId="0" xfId="0" applyNumberFormat="1" applyAlignment="1">
      <alignment horizontal="left" indent="1"/>
    </xf>
    <xf numFmtId="49" fontId="2" fillId="0" borderId="4" xfId="0" applyNumberFormat="1" applyFont="1" applyBorder="1"/>
    <xf numFmtId="49" fontId="2" fillId="0" borderId="0" xfId="0" quotePrefix="1" applyNumberFormat="1" applyFont="1"/>
    <xf numFmtId="0" fontId="11" fillId="0" borderId="0" xfId="0" applyFont="1"/>
    <xf numFmtId="0" fontId="16" fillId="0" borderId="0" xfId="0" applyFont="1"/>
    <xf numFmtId="3" fontId="2" fillId="3" borderId="5" xfId="0" applyNumberFormat="1" applyFont="1" applyFill="1" applyBorder="1"/>
    <xf numFmtId="3" fontId="2" fillId="3" borderId="13" xfId="0" applyNumberFormat="1" applyFont="1" applyFill="1" applyBorder="1"/>
    <xf numFmtId="3" fontId="2" fillId="3" borderId="6" xfId="0" applyNumberFormat="1" applyFont="1" applyFill="1" applyBorder="1"/>
    <xf numFmtId="3" fontId="0" fillId="0" borderId="8" xfId="0" applyNumberFormat="1" applyBorder="1"/>
    <xf numFmtId="3" fontId="0" fillId="3" borderId="13" xfId="0" applyNumberFormat="1" applyFill="1" applyBorder="1"/>
    <xf numFmtId="3" fontId="0" fillId="3" borderId="6" xfId="0" applyNumberFormat="1" applyFill="1" applyBorder="1"/>
    <xf numFmtId="3" fontId="0" fillId="0" borderId="13" xfId="0" applyNumberFormat="1" applyBorder="1"/>
    <xf numFmtId="3" fontId="2" fillId="0" borderId="5" xfId="0" applyNumberFormat="1" applyFont="1" applyBorder="1"/>
    <xf numFmtId="9" fontId="2" fillId="0" borderId="0" xfId="2" applyFont="1" applyBorder="1"/>
    <xf numFmtId="3" fontId="2" fillId="0" borderId="30" xfId="0" applyNumberFormat="1" applyFont="1" applyBorder="1"/>
    <xf numFmtId="9" fontId="2" fillId="0" borderId="31" xfId="2" applyFont="1" applyBorder="1"/>
    <xf numFmtId="3" fontId="2" fillId="0" borderId="32" xfId="0" applyNumberFormat="1" applyFont="1" applyBorder="1"/>
    <xf numFmtId="3" fontId="2" fillId="0" borderId="27" xfId="0" applyNumberFormat="1" applyFont="1" applyBorder="1"/>
    <xf numFmtId="3" fontId="2" fillId="0" borderId="29" xfId="0" applyNumberFormat="1" applyFont="1" applyBorder="1"/>
    <xf numFmtId="9" fontId="2" fillId="0" borderId="34" xfId="2" applyFont="1" applyBorder="1"/>
    <xf numFmtId="3" fontId="2" fillId="0" borderId="6" xfId="0" applyNumberFormat="1" applyFont="1" applyBorder="1" applyAlignment="1">
      <alignment horizontal="left"/>
    </xf>
    <xf numFmtId="0" fontId="3" fillId="0" borderId="4" xfId="1" applyBorder="1" applyAlignment="1">
      <alignment horizontal="left" indent="2"/>
    </xf>
    <xf numFmtId="0" fontId="14" fillId="0" borderId="0" xfId="0" applyFont="1" applyAlignment="1">
      <alignment horizontal="left" indent="2"/>
    </xf>
    <xf numFmtId="0" fontId="2" fillId="0" borderId="0" xfId="0" quotePrefix="1" applyFont="1"/>
    <xf numFmtId="0" fontId="0" fillId="0" borderId="0" xfId="0" applyBorder="1"/>
    <xf numFmtId="0" fontId="2" fillId="3" borderId="43" xfId="0" applyFont="1" applyFill="1" applyBorder="1"/>
    <xf numFmtId="0" fontId="2" fillId="3" borderId="44" xfId="0" applyFont="1" applyFill="1" applyBorder="1"/>
    <xf numFmtId="0" fontId="0" fillId="0" borderId="45" xfId="0" applyBorder="1"/>
    <xf numFmtId="0" fontId="0" fillId="0" borderId="46" xfId="0" applyBorder="1"/>
    <xf numFmtId="166" fontId="0" fillId="0" borderId="46" xfId="0" applyNumberFormat="1" applyBorder="1"/>
    <xf numFmtId="0" fontId="0" fillId="0" borderId="47" xfId="0" applyBorder="1"/>
    <xf numFmtId="0" fontId="0" fillId="0" borderId="48" xfId="0" applyBorder="1"/>
  </cellXfs>
  <cellStyles count="9">
    <cellStyle name="Excel Built-in Normal" xfId="5" xr:uid="{00000000-0005-0000-0000-000000000000}"/>
    <cellStyle name="Excel Built-in Normal 2" xfId="7" xr:uid="{00000000-0005-0000-0000-000001000000}"/>
    <cellStyle name="Hyperlink" xfId="1" builtinId="8"/>
    <cellStyle name="Normal" xfId="0" builtinId="0"/>
    <cellStyle name="Normal 2" xfId="8" xr:uid="{00000000-0005-0000-0000-000003000000}"/>
    <cellStyle name="Percent" xfId="2" builtinId="5"/>
    <cellStyle name="Pivot Tabelle Ecke" xfId="6" xr:uid="{00000000-0005-0000-0000-000004000000}"/>
    <cellStyle name="Pivot Tabelle Wert" xfId="4" xr:uid="{00000000-0005-0000-0000-000005000000}"/>
    <cellStyle name="Standard 2" xfId="3" xr:uid="{00000000-0005-0000-0000-000008000000}"/>
  </cellStyles>
  <dxfs count="4">
    <dxf>
      <font>
        <color rgb="FF9C0006"/>
      </font>
      <fill>
        <patternFill>
          <bgColor rgb="FFFFC7CE"/>
        </patternFill>
      </fill>
    </dxf>
    <dxf>
      <font>
        <color rgb="FF9C0006"/>
      </font>
      <fill>
        <patternFill>
          <bgColor rgb="FFFFC7CE"/>
        </patternFill>
      </fill>
    </dxf>
    <dxf>
      <numFmt numFmtId="165" formatCode="0.0"/>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2.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pivotCacheDefinition" Target="pivotCache/pivotCacheDefinition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ristoph" refreshedDate="45096.34917789352" createdVersion="5" refreshedVersion="5" minRefreshableVersion="3" recordCount="214" xr:uid="{00000000-000A-0000-FFFF-FFFF00000000}">
  <cacheSource type="worksheet">
    <worksheetSource ref="A225:B439" sheet="Pivot"/>
  </cacheSource>
  <cacheFields count="2">
    <cacheField name="KG" numFmtId="0">
      <sharedItems count="11">
        <s v="KG"/>
        <s v="SE"/>
        <s v="KGaA"/>
        <s v="AG"/>
        <s v="GmbH"/>
        <s v="KG_x000a_"/>
        <s v="GStK"/>
        <s v="Ausland"/>
        <s v="Verkauf"/>
        <s v="OHG"/>
        <s v="GbR"/>
      </sharedItems>
    </cacheField>
    <cacheField name="1" numFmtId="0">
      <sharedItems containsSemiMixedTypes="0" containsString="0" containsNumber="1" containsInteger="1" minValue="1" maxValue="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ristoph" refreshedDate="45100.430778587965" createdVersion="5" refreshedVersion="5" minRefreshableVersion="3" recordCount="338" xr:uid="{00000000-000A-0000-FFFF-FFFF01000000}">
  <cacheSource type="worksheet">
    <worksheetSource ref="C1:AN343" sheet="Rohdaten"/>
  </cacheSource>
  <cacheFields count="37">
    <cacheField name="Support_Unternehmen_Count" numFmtId="0">
      <sharedItems containsSemiMixedTypes="0" containsString="0" containsNumber="1" containsInteger="1" minValue="1" maxValue="195" count="194">
        <n v="87"/>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n v="80"/>
        <n v="81"/>
        <n v="83"/>
        <n v="84"/>
        <n v="85"/>
        <n v="86"/>
        <n v="88"/>
        <n v="89"/>
        <n v="90"/>
        <n v="91"/>
        <n v="92"/>
        <n v="93"/>
        <n v="94"/>
        <n v="95"/>
        <n v="96"/>
        <n v="97"/>
        <n v="98"/>
        <n v="99"/>
        <n v="100"/>
        <n v="101"/>
        <n v="102"/>
        <n v="103"/>
        <n v="104"/>
        <n v="105"/>
        <n v="106"/>
        <n v="107"/>
        <n v="108"/>
        <n v="109"/>
        <n v="110"/>
        <n v="111"/>
        <n v="112"/>
        <n v="113"/>
        <n v="114"/>
        <n v="115"/>
        <n v="116"/>
        <n v="117"/>
        <n v="118"/>
        <n v="119"/>
        <n v="120"/>
        <n v="121"/>
        <n v="122"/>
        <n v="123"/>
        <n v="124"/>
        <n v="125"/>
        <n v="126"/>
        <n v="127"/>
        <n v="128"/>
        <n v="129"/>
        <n v="130"/>
        <n v="131"/>
        <n v="132"/>
        <n v="133"/>
        <n v="134"/>
        <n v="135"/>
        <n v="136"/>
        <n v="137"/>
        <n v="138"/>
        <n v="139"/>
        <n v="140"/>
        <n v="141"/>
        <n v="142"/>
        <n v="143"/>
        <n v="144"/>
        <n v="145"/>
        <n v="146"/>
        <n v="147"/>
        <n v="148"/>
        <n v="149"/>
        <n v="150"/>
        <n v="151"/>
        <n v="152"/>
        <n v="153"/>
        <n v="154"/>
        <n v="155"/>
        <n v="156"/>
        <n v="157"/>
        <n v="158"/>
        <n v="159"/>
        <n v="160"/>
        <n v="161"/>
        <n v="162"/>
        <n v="163"/>
        <n v="164"/>
        <n v="165"/>
        <n v="166"/>
        <n v="167"/>
        <n v="168"/>
        <n v="169"/>
        <n v="170"/>
        <n v="171"/>
        <n v="172"/>
        <n v="173"/>
        <n v="174"/>
        <n v="175"/>
        <n v="176"/>
        <n v="177"/>
        <n v="178"/>
        <n v="179"/>
        <n v="180"/>
        <n v="181"/>
        <n v="182"/>
        <n v="183"/>
        <n v="184"/>
        <n v="185"/>
        <n v="186"/>
        <n v="187"/>
        <n v="188"/>
        <n v="189"/>
        <n v="190"/>
        <n v="191"/>
        <n v="192"/>
        <n v="193"/>
        <n v="194"/>
        <n v="195"/>
      </sharedItems>
    </cacheField>
    <cacheField name="Support_Familiendynastie_Count" numFmtId="0">
      <sharedItems containsMixedTypes="1" containsNumber="1" containsInteger="1" minValue="1" maxValue="4"/>
    </cacheField>
    <cacheField name="Support_Haushalt_Count" numFmtId="0">
      <sharedItems containsMixedTypes="1" containsNumber="1" containsInteger="1" minValue="0" maxValue="8"/>
    </cacheField>
    <cacheField name="Unternehmen_ID" numFmtId="0">
      <sharedItems containsSemiMixedTypes="0" containsString="0" containsNumber="1" containsInteger="1" minValue="0" maxValue="195" count="195">
        <n v="87"/>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n v="80"/>
        <n v="81"/>
        <n v="83"/>
        <n v="84"/>
        <n v="85"/>
        <n v="86"/>
        <n v="88"/>
        <n v="89"/>
        <n v="90"/>
        <n v="91"/>
        <n v="92"/>
        <n v="93"/>
        <n v="94"/>
        <n v="95"/>
        <n v="96"/>
        <n v="97"/>
        <n v="98"/>
        <n v="99"/>
        <n v="100"/>
        <n v="101"/>
        <n v="102"/>
        <n v="103"/>
        <n v="104"/>
        <n v="105"/>
        <n v="106"/>
        <n v="107"/>
        <n v="108"/>
        <n v="109"/>
        <n v="110"/>
        <n v="111"/>
        <n v="112"/>
        <n v="113"/>
        <n v="114"/>
        <n v="115"/>
        <n v="116"/>
        <n v="117"/>
        <n v="118"/>
        <n v="119"/>
        <n v="120"/>
        <n v="121"/>
        <n v="122"/>
        <n v="123"/>
        <n v="124"/>
        <n v="125"/>
        <n v="126"/>
        <n v="127"/>
        <n v="128"/>
        <n v="129"/>
        <n v="130"/>
        <n v="131"/>
        <n v="132"/>
        <n v="133"/>
        <n v="134"/>
        <n v="135"/>
        <n v="136"/>
        <n v="137"/>
        <n v="138"/>
        <n v="139"/>
        <n v="140"/>
        <n v="141"/>
        <n v="142"/>
        <n v="143"/>
        <n v="144"/>
        <n v="145"/>
        <n v="146"/>
        <n v="147"/>
        <n v="148"/>
        <n v="149"/>
        <n v="150"/>
        <n v="151"/>
        <n v="152"/>
        <n v="153"/>
        <n v="154"/>
        <n v="155"/>
        <n v="156"/>
        <n v="157"/>
        <n v="158"/>
        <n v="159"/>
        <n v="160"/>
        <n v="161"/>
        <n v="162"/>
        <n v="163"/>
        <n v="164"/>
        <n v="165"/>
        <n v="166"/>
        <n v="167"/>
        <n v="168"/>
        <n v="169"/>
        <n v="170"/>
        <n v="171"/>
        <n v="172"/>
        <n v="173"/>
        <n v="174"/>
        <n v="175"/>
        <n v="176"/>
        <n v="177"/>
        <n v="178"/>
        <n v="179"/>
        <n v="180"/>
        <n v="181"/>
        <n v="182"/>
        <n v="183"/>
        <n v="184"/>
        <n v="185"/>
        <n v="186"/>
        <n v="187"/>
        <n v="188"/>
        <n v="189"/>
        <n v="190"/>
        <n v="191"/>
        <n v="192"/>
        <n v="193"/>
        <n v="194"/>
        <n v="195"/>
        <n v="0" u="1"/>
      </sharedItems>
    </cacheField>
    <cacheField name="Familiendynastie_ID" numFmtId="0">
      <sharedItems/>
    </cacheField>
    <cacheField name="Haushalt_ID" numFmtId="0">
      <sharedItems/>
    </cacheField>
    <cacheField name="Unternehmen" numFmtId="0">
      <sharedItems/>
    </cacheField>
    <cacheField name="Konzernname1" numFmtId="0">
      <sharedItems containsMixedTypes="1" containsNumber="1" containsInteger="1" minValue="0" maxValue="0"/>
    </cacheField>
    <cacheField name="Familiendynastie" numFmtId="0">
      <sharedItems/>
    </cacheField>
    <cacheField name="Haushalt" numFmtId="0">
      <sharedItems containsBlank="1"/>
    </cacheField>
    <cacheField name="Unternehmensverkauf" numFmtId="0">
      <sharedItems/>
    </cacheField>
    <cacheField name="Verkauf" numFmtId="0">
      <sharedItems containsBlank="1"/>
    </cacheField>
    <cacheField name="Rolle" numFmtId="0">
      <sharedItems/>
    </cacheField>
    <cacheField name="Geschlecht" numFmtId="0">
      <sharedItems containsMixedTypes="1" containsNumber="1" containsInteger="1" minValue="0" maxValue="0" longText="1"/>
    </cacheField>
    <cacheField name="Gemanagt" numFmtId="0">
      <sharedItems containsBlank="1"/>
    </cacheField>
    <cacheField name="Weniger als 1 Mrd" numFmtId="0">
      <sharedItems containsNonDate="0" containsString="0" containsBlank="1"/>
    </cacheField>
    <cacheField name="MM2022_ID" numFmtId="0">
      <sharedItems containsString="0" containsBlank="1" containsNumber="1" containsInteger="1" minValue="1" maxValue="472"/>
    </cacheField>
    <cacheField name="MM2022_Vermögen" numFmtId="0">
      <sharedItems containsString="0" containsBlank="1" containsNumber="1" minValue="0" maxValue="36"/>
    </cacheField>
    <cacheField name="MM2021" numFmtId="166">
      <sharedItems containsMixedTypes="1" containsNumber="1" minValue="0.6" maxValue="34.200000000000003"/>
    </cacheField>
    <cacheField name="MM2020" numFmtId="166">
      <sharedItems containsMixedTypes="1" containsNumber="1" minValue="0.4" maxValue="32"/>
    </cacheField>
    <cacheField name="MM2019" numFmtId="166">
      <sharedItems containsMixedTypes="1" containsNumber="1" minValue="0.4" maxValue="35"/>
    </cacheField>
    <cacheField name="MM2018" numFmtId="166">
      <sharedItems containsMixedTypes="1" containsNumber="1" minValue="0.4" maxValue="34"/>
    </cacheField>
    <cacheField name="Forbes2022_ID" numFmtId="0">
      <sharedItems containsString="0" containsBlank="1" containsNumber="1" containsInteger="1" minValue="1" maxValue="134"/>
    </cacheField>
    <cacheField name="Forbes2022_Vermögen" numFmtId="0">
      <sharedItems containsString="0" containsBlank="1" containsNumber="1" minValue="0.91110000000000002" maxValue="42.91281"/>
    </cacheField>
    <cacheField name="Forbes_family" numFmtId="166">
      <sharedItems/>
    </cacheField>
    <cacheField name="Andreas_ID" numFmtId="0">
      <sharedItems containsString="0" containsBlank="1" containsNumber="1" containsInteger="1" minValue="1" maxValue="215"/>
    </cacheField>
    <cacheField name="Andreas_Vermögen" numFmtId="0">
      <sharedItems containsString="0" containsBlank="1" containsNumber="1" minValue="0" maxValue="38"/>
    </cacheField>
    <cacheField name="Wikipedia_ID" numFmtId="0">
      <sharedItems containsString="0" containsBlank="1" containsNumber="1" containsInteger="1" minValue="1" maxValue="479"/>
    </cacheField>
    <cacheField name="Wikipedia_Vermögen 2020" numFmtId="166">
      <sharedItems containsBlank="1" containsMixedTypes="1" containsNumber="1" minValue="0" maxValue="32"/>
    </cacheField>
    <cacheField name="Bloomberg_ID" numFmtId="0">
      <sharedItems containsString="0" containsBlank="1" containsNumber="1" containsInteger="1" minValue="1" maxValue="27"/>
    </cacheField>
    <cacheField name="Bloomberg_Vermögen 2023" numFmtId="0">
      <sharedItems containsString="0" containsBlank="1" containsNumber="1" minValue="4.7520069999999999" maxValue="36.650639999999996"/>
    </cacheField>
    <cacheField name="Max_Forbes/MM" numFmtId="166">
      <sharedItems containsSemiMixedTypes="0" containsString="0" containsNumber="1" minValue="0" maxValue="42.91281"/>
    </cacheField>
    <cacheField name="Haushalte" numFmtId="1">
      <sharedItems containsBlank="1" containsMixedTypes="1" containsNumber="1" containsInteger="1" minValue="1" maxValue="82"/>
    </cacheField>
    <cacheField name="NWSG_Vermögen pro Haushalt" numFmtId="165">
      <sharedItems containsMixedTypes="1" containsNumber="1" minValue="0" maxValue="33.299999999999997"/>
    </cacheField>
    <cacheField name="Individueller Milliardär" numFmtId="165">
      <sharedItems containsBlank="1"/>
    </cacheField>
    <cacheField name="NWSG_Anteil Betriebsvermögen" numFmtId="164">
      <sharedItems containsBlank="1" containsMixedTypes="1" containsNumber="1" minValue="8.3083333333333328E-2" maxValue="8.3333333333333329E-2"/>
    </cacheField>
    <cacheField name="NWSG_Betriebsvermögen" numFmtId="0">
      <sharedItems containsBlank="1" containsMixedTypes="1" containsNumber="1" containsInteger="1" minValue="1021925000" maxValue="1025000000"/>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ristoph" refreshedDate="45247.736597800926" createdVersion="5" refreshedVersion="5" minRefreshableVersion="3" recordCount="391" xr:uid="{00000000-000A-0000-FFFF-FFFF02000000}">
  <cacheSource type="worksheet">
    <worksheetSource ref="A1:X392" sheet="Rohdaten"/>
  </cacheSource>
  <cacheFields count="47">
    <cacheField name="Rausschmeißen?" numFmtId="0">
      <sharedItems containsString="0" containsBlank="1" containsNumber="1" containsInteger="1" minValue="1" maxValue="38"/>
    </cacheField>
    <cacheField name="Oberzeile" numFmtId="0">
      <sharedItems containsBlank="1" containsMixedTypes="1" containsNumber="1" containsInteger="1" minValue="0" maxValue="8" count="7">
        <s v="x"/>
        <m/>
        <n v="1"/>
        <n v="3"/>
        <n v="2"/>
        <n v="8"/>
        <n v="0"/>
      </sharedItems>
    </cacheField>
    <cacheField name="Support_Unternehmen_Count" numFmtId="0">
      <sharedItems containsBlank="1" containsMixedTypes="1" containsNumber="1" containsInteger="1" minValue="1" maxValue="232"/>
    </cacheField>
    <cacheField name="Support_Familiendynastie_Count" numFmtId="0">
      <sharedItems containsBlank="1" containsMixedTypes="1" containsNumber="1" containsInteger="1" minValue="1" maxValue="4"/>
    </cacheField>
    <cacheField name="Support_Haushalt_Count" numFmtId="0">
      <sharedItems containsBlank="1" containsMixedTypes="1" containsNumber="1" containsInteger="1" minValue="0" maxValue="8"/>
    </cacheField>
    <cacheField name="Unternehmen_ID" numFmtId="0">
      <sharedItems containsString="0" containsBlank="1" containsNumber="1" containsInteger="1" minValue="1" maxValue="232" count="233">
        <n v="87"/>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n v="80"/>
        <n v="81"/>
        <n v="83"/>
        <n v="84"/>
        <n v="85"/>
        <n v="86"/>
        <n v="88"/>
        <n v="89"/>
        <n v="90"/>
        <n v="91"/>
        <n v="92"/>
        <n v="93"/>
        <n v="94"/>
        <n v="95"/>
        <n v="96"/>
        <n v="97"/>
        <n v="98"/>
        <n v="99"/>
        <n v="100"/>
        <n v="101"/>
        <n v="102"/>
        <n v="103"/>
        <n v="104"/>
        <n v="105"/>
        <n v="106"/>
        <n v="107"/>
        <n v="108"/>
        <n v="109"/>
        <n v="110"/>
        <n v="111"/>
        <n v="112"/>
        <n v="113"/>
        <n v="114"/>
        <n v="115"/>
        <n v="116"/>
        <n v="82"/>
        <n v="117"/>
        <n v="118"/>
        <n v="119"/>
        <n v="120"/>
        <n v="121"/>
        <n v="122"/>
        <n v="123"/>
        <n v="124"/>
        <n v="125"/>
        <n v="126"/>
        <n v="127"/>
        <n v="128"/>
        <n v="129"/>
        <n v="130"/>
        <n v="131"/>
        <n v="132"/>
        <n v="133"/>
        <n v="134"/>
        <n v="135"/>
        <n v="136"/>
        <n v="137"/>
        <n v="138"/>
        <n v="139"/>
        <n v="140"/>
        <n v="141"/>
        <n v="142"/>
        <n v="143"/>
        <n v="144"/>
        <n v="145"/>
        <n v="146"/>
        <n v="147"/>
        <n v="148"/>
        <n v="149"/>
        <n v="150"/>
        <n v="151"/>
        <n v="152"/>
        <n v="153"/>
        <n v="154"/>
        <n v="155"/>
        <n v="156"/>
        <n v="157"/>
        <n v="158"/>
        <n v="159"/>
        <n v="160"/>
        <n v="161"/>
        <n v="162"/>
        <n v="163"/>
        <n v="164"/>
        <n v="165"/>
        <n v="166"/>
        <n v="167"/>
        <n v="168"/>
        <n v="169"/>
        <n v="170"/>
        <n v="171"/>
        <n v="172"/>
        <n v="173"/>
        <n v="174"/>
        <n v="175"/>
        <n v="176"/>
        <n v="177"/>
        <n v="178"/>
        <n v="179"/>
        <n v="180"/>
        <n v="181"/>
        <n v="182"/>
        <n v="183"/>
        <n v="184"/>
        <n v="185"/>
        <n v="186"/>
        <n v="187"/>
        <n v="188"/>
        <n v="189"/>
        <n v="190"/>
        <n v="191"/>
        <n v="192"/>
        <n v="193"/>
        <n v="194"/>
        <n v="195"/>
        <n v="196"/>
        <n v="197"/>
        <n v="198"/>
        <n v="199"/>
        <n v="201"/>
        <n v="202"/>
        <n v="203"/>
        <n v="204"/>
        <n v="205"/>
        <n v="206"/>
        <n v="207"/>
        <n v="208"/>
        <n v="209"/>
        <n v="210"/>
        <n v="211"/>
        <n v="212"/>
        <n v="213"/>
        <n v="214"/>
        <n v="215"/>
        <n v="216"/>
        <n v="217"/>
        <n v="218"/>
        <n v="219"/>
        <n v="220"/>
        <n v="221"/>
        <n v="222"/>
        <n v="223"/>
        <n v="224"/>
        <n v="225"/>
        <n v="226"/>
        <n v="227"/>
        <n v="228"/>
        <n v="229"/>
        <n v="230"/>
        <n v="231"/>
        <n v="232"/>
        <n v="200"/>
        <m/>
      </sharedItems>
    </cacheField>
    <cacheField name="Familiendynastie_ID" numFmtId="0">
      <sharedItems containsBlank="1"/>
    </cacheField>
    <cacheField name="Haushalt_ID" numFmtId="0">
      <sharedItems containsBlank="1"/>
    </cacheField>
    <cacheField name="Unternehmen" numFmtId="0">
      <sharedItems containsBlank="1"/>
    </cacheField>
    <cacheField name="Familiendynastie" numFmtId="0">
      <sharedItems containsBlank="1"/>
    </cacheField>
    <cacheField name="Haushalt" numFmtId="0">
      <sharedItems containsBlank="1"/>
    </cacheField>
    <cacheField name="Status" numFmtId="0">
      <sharedItems containsBlank="1" count="8">
        <s v="Ausland"/>
        <s v="Milliardenvermögen"/>
        <s v="Zusätzliches Milliardenvermögen"/>
        <s v="gemeinnützig"/>
        <s v="Milliardenvermögen_2022"/>
        <s v="Milliardenvermögen_2023"/>
        <s v="Kein Milliardenvermögen"/>
        <m/>
      </sharedItems>
    </cacheField>
    <cacheField name="Unternehmensverkauf" numFmtId="0">
      <sharedItems containsBlank="1"/>
    </cacheField>
    <cacheField name="S1_Verkauf / Portfolioinvestition" numFmtId="0">
      <sharedItems containsBlank="1" containsMixedTypes="1" containsNumber="1" containsInteger="1" minValue="0" maxValue="1"/>
    </cacheField>
    <cacheField name="S2_Operativ" numFmtId="0">
      <sharedItems containsBlank="1" containsMixedTypes="1" containsNumber="1" containsInteger="1" minValue="0" maxValue="1"/>
    </cacheField>
    <cacheField name="S2_Gründer" numFmtId="0">
      <sharedItems containsBlank="1" containsMixedTypes="1" containsNumber="1" containsInteger="1" minValue="0" maxValue="1"/>
    </cacheField>
    <cacheField name="S3_gender" numFmtId="0">
      <sharedItems containsBlank="1" containsMixedTypes="1" containsNumber="1" minValue="0" maxValue="1"/>
    </cacheField>
    <cacheField name="S4_Haushalte" numFmtId="0">
      <sharedItems containsBlank="1" containsMixedTypes="1" containsNumber="1" containsInteger="1" minValue="0" maxValue="1800" count="42">
        <n v="23"/>
        <n v="3"/>
        <n v="7"/>
        <n v="8"/>
        <s v=""/>
        <n v="1"/>
        <n v="2"/>
        <n v="19"/>
        <n v="4"/>
        <n v="5"/>
        <n v="17"/>
        <n v="11"/>
        <n v="15"/>
        <n v="20"/>
        <n v="6"/>
        <n v="12"/>
        <n v="10"/>
        <n v="350"/>
        <n v="24"/>
        <n v="320"/>
        <n v="18"/>
        <n v="750"/>
        <n v="50"/>
        <n v="100"/>
        <n v="33"/>
        <m/>
        <n v="9"/>
        <n v="16"/>
        <n v="175"/>
        <n v="41"/>
        <n v="40"/>
        <n v="26"/>
        <n v="13"/>
        <n v="31"/>
        <n v="30"/>
        <n v="27"/>
        <n v="25"/>
        <n v="400"/>
        <n v="132"/>
        <n v="1800"/>
        <n v="0"/>
        <n v="14"/>
      </sharedItems>
    </cacheField>
    <cacheField name="S4_Ausland" numFmtId="0">
      <sharedItems containsBlank="1" containsMixedTypes="1" containsNumber="1" containsInteger="1" minValue="0" maxValue="1"/>
    </cacheField>
    <cacheField name="S4_Typ" numFmtId="0">
      <sharedItems containsBlank="1"/>
    </cacheField>
    <cacheField name="Geschlecht" numFmtId="0">
      <sharedItems containsBlank="1"/>
    </cacheField>
    <cacheField name="Gemanagt" numFmtId="0">
      <sharedItems containsBlank="1"/>
    </cacheField>
    <cacheField name="Weniger als 1 Mrd" numFmtId="0">
      <sharedItems containsNonDate="0" containsString="0" containsBlank="1"/>
    </cacheField>
    <cacheField name="MM-General_ID" numFmtId="0">
      <sharedItems containsString="0" containsBlank="1" containsNumber="1" containsInteger="1" minValue="1" maxValue="505"/>
    </cacheField>
    <cacheField name="MM2023_Vermögen" numFmtId="0">
      <sharedItems containsBlank="1" containsMixedTypes="1" containsNumber="1" minValue="0.4" maxValue="1050.5999999999999"/>
    </cacheField>
    <cacheField name="MM2022_Vermögen" numFmtId="0">
      <sharedItems containsBlank="1" containsMixedTypes="1" containsNumber="1" minValue="0.4" maxValue="970.59999999999991"/>
    </cacheField>
    <cacheField name="MM2021" numFmtId="0">
      <sharedItems containsBlank="1" containsMixedTypes="1" containsNumber="1" minValue="0.4" maxValue="48"/>
    </cacheField>
    <cacheField name="MM2020" numFmtId="0">
      <sharedItems containsBlank="1" containsMixedTypes="1" containsNumber="1" minValue="0.35" maxValue="32"/>
    </cacheField>
    <cacheField name="MM2019" numFmtId="0">
      <sharedItems containsBlank="1" containsMixedTypes="1" containsNumber="1" minValue="0" maxValue="35"/>
    </cacheField>
    <cacheField name="MM2018" numFmtId="0">
      <sharedItems containsBlank="1" containsMixedTypes="1" containsNumber="1" minValue="0.2" maxValue="34"/>
    </cacheField>
    <cacheField name="Forbes-General_ID" numFmtId="0">
      <sharedItems containsString="0" containsBlank="1" containsNumber="1" containsInteger="1" minValue="1" maxValue="144"/>
    </cacheField>
    <cacheField name="Forbes_ID_Count" numFmtId="0">
      <sharedItems containsString="0" containsBlank="1" containsNumber="1" containsInteger="1" minValue="0" maxValue="128"/>
    </cacheField>
    <cacheField name="Forbes2023_Vermögen" numFmtId="0">
      <sharedItems containsString="0" containsBlank="1" containsNumber="1" minValue="0.93840000000000001" maxValue="48.796799999999998"/>
    </cacheField>
    <cacheField name="Forbes2022_Vermögen" numFmtId="0">
      <sharedItems containsBlank="1" containsMixedTypes="1" containsNumber="1" minValue="0.91110000000000002" maxValue="42.91281"/>
    </cacheField>
    <cacheField name="Forbes_family" numFmtId="0">
      <sharedItems containsBlank="1" containsMixedTypes="1" containsNumber="1" containsInteger="1" minValue="171" maxValue="171"/>
    </cacheField>
    <cacheField name="Andreas_ID" numFmtId="0">
      <sharedItems containsString="0" containsBlank="1" containsNumber="1" containsInteger="1" minValue="1" maxValue="228"/>
    </cacheField>
    <cacheField name="Andreas_Vermögen" numFmtId="0">
      <sharedItems containsBlank="1" containsMixedTypes="1" containsNumber="1" minValue="0" maxValue="38"/>
    </cacheField>
    <cacheField name="Wikipedia_ID" numFmtId="0">
      <sharedItems containsString="0" containsBlank="1" containsNumber="1" containsInteger="1" minValue="1" maxValue="479"/>
    </cacheField>
    <cacheField name="Wikipedia_Vermögen 2020" numFmtId="0">
      <sharedItems containsBlank="1" containsMixedTypes="1" containsNumber="1" minValue="0" maxValue="32"/>
    </cacheField>
    <cacheField name="Bloomberg_ID" numFmtId="0">
      <sharedItems containsBlank="1" containsMixedTypes="1" containsNumber="1" containsInteger="1" minValue="1" maxValue="27"/>
    </cacheField>
    <cacheField name="Bloomberg_Vermögen 2023" numFmtId="0">
      <sharedItems containsString="0" containsBlank="1" containsNumber="1" minValue="4.7520069999999999" maxValue="41.770949999999999"/>
    </cacheField>
    <cacheField name="Bilanz_ID" numFmtId="0">
      <sharedItems containsString="0" containsBlank="1" containsNumber="1" containsInteger="1" minValue="10" maxValue="119"/>
    </cacheField>
    <cacheField name="Bilanz2020_Vermögen" numFmtId="0">
      <sharedItems containsBlank="1" containsMixedTypes="1" containsNumber="1" minValue="1.8" maxValue="13"/>
    </cacheField>
    <cacheField name="Bilanz2019_Vermögen" numFmtId="0">
      <sharedItems containsBlank="1" containsMixedTypes="1" containsNumber="1" minValue="1.7" maxValue="10.8"/>
    </cacheField>
    <cacheField name="Max_Forbes/MM" numFmtId="0">
      <sharedItems containsBlank="1" containsMixedTypes="1" containsNumber="1" minValue="0.7" maxValue="42.91281"/>
    </cacheField>
    <cacheField name="Individueller Milliardär" numFmtId="0">
      <sharedItems containsBlank="1"/>
    </cacheField>
    <cacheField name="S4_HH - Forbes_ID_Count" numFmtId="0">
      <sharedItems containsBlank="1" containsMixedTypes="1" containsNumber="1" containsInteger="1" minValue="0" maxValue="99"/>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odin Weitershaus" refreshedDate="45250.701364236113" createdVersion="5" refreshedVersion="8" minRefreshableVersion="3" recordCount="347" xr:uid="{00000000-000A-0000-FFFF-FFFF03000000}">
  <cacheSource type="worksheet">
    <worksheetSource ref="A1:X348" sheet="Rohdaten"/>
  </cacheSource>
  <cacheFields count="30">
    <cacheField name="Oberzeile" numFmtId="0">
      <sharedItems containsBlank="1" count="2">
        <s v="x"/>
        <m/>
      </sharedItems>
    </cacheField>
    <cacheField name="Unternehmen_ID" numFmtId="0">
      <sharedItems containsSemiMixedTypes="0" containsString="0" containsNumber="1" containsInteger="1" minValue="1" maxValue="232" count="232">
        <n v="87"/>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n v="80"/>
        <n v="81"/>
        <n v="83"/>
        <n v="84"/>
        <n v="85"/>
        <n v="86"/>
        <n v="88"/>
        <n v="89"/>
        <n v="90"/>
        <n v="91"/>
        <n v="92"/>
        <n v="93"/>
        <n v="94"/>
        <n v="95"/>
        <n v="96"/>
        <n v="97"/>
        <n v="98"/>
        <n v="99"/>
        <n v="100"/>
        <n v="101"/>
        <n v="102"/>
        <n v="103"/>
        <n v="104"/>
        <n v="105"/>
        <n v="106"/>
        <n v="107"/>
        <n v="108"/>
        <n v="109"/>
        <n v="110"/>
        <n v="111"/>
        <n v="112"/>
        <n v="113"/>
        <n v="114"/>
        <n v="115"/>
        <n v="116"/>
        <n v="82"/>
        <n v="117"/>
        <n v="118"/>
        <n v="119"/>
        <n v="120"/>
        <n v="121"/>
        <n v="122"/>
        <n v="123"/>
        <n v="124"/>
        <n v="125"/>
        <n v="126"/>
        <n v="127"/>
        <n v="128"/>
        <n v="129"/>
        <n v="130"/>
        <n v="131"/>
        <n v="132"/>
        <n v="133"/>
        <n v="134"/>
        <n v="135"/>
        <n v="136"/>
        <n v="137"/>
        <n v="138"/>
        <n v="139"/>
        <n v="140"/>
        <n v="141"/>
        <n v="142"/>
        <n v="143"/>
        <n v="144"/>
        <n v="145"/>
        <n v="146"/>
        <n v="147"/>
        <n v="148"/>
        <n v="149"/>
        <n v="150"/>
        <n v="151"/>
        <n v="152"/>
        <n v="153"/>
        <n v="154"/>
        <n v="155"/>
        <n v="156"/>
        <n v="157"/>
        <n v="158"/>
        <n v="159"/>
        <n v="160"/>
        <n v="161"/>
        <n v="162"/>
        <n v="163"/>
        <n v="164"/>
        <n v="165"/>
        <n v="166"/>
        <n v="167"/>
        <n v="168"/>
        <n v="169"/>
        <n v="170"/>
        <n v="171"/>
        <n v="172"/>
        <n v="173"/>
        <n v="174"/>
        <n v="175"/>
        <n v="176"/>
        <n v="177"/>
        <n v="178"/>
        <n v="179"/>
        <n v="180"/>
        <n v="181"/>
        <n v="182"/>
        <n v="183"/>
        <n v="184"/>
        <n v="185"/>
        <n v="186"/>
        <n v="187"/>
        <n v="188"/>
        <n v="189"/>
        <n v="190"/>
        <n v="191"/>
        <n v="192"/>
        <n v="193"/>
        <n v="194"/>
        <n v="195"/>
        <n v="196"/>
        <n v="197"/>
        <n v="198"/>
        <n v="199"/>
        <n v="201"/>
        <n v="202"/>
        <n v="203"/>
        <n v="204"/>
        <n v="205"/>
        <n v="206"/>
        <n v="207"/>
        <n v="208"/>
        <n v="209"/>
        <n v="210"/>
        <n v="211"/>
        <n v="212"/>
        <n v="213"/>
        <n v="214"/>
        <n v="215"/>
        <n v="216"/>
        <n v="217"/>
        <n v="218"/>
        <n v="219"/>
        <n v="220"/>
        <n v="221"/>
        <n v="222"/>
        <n v="223"/>
        <n v="224"/>
        <n v="225"/>
        <n v="226"/>
        <n v="227"/>
        <n v="228"/>
        <n v="229"/>
        <n v="230"/>
        <n v="231"/>
        <n v="232"/>
        <n v="200"/>
      </sharedItems>
    </cacheField>
    <cacheField name="Unternehmen" numFmtId="0">
      <sharedItems count="232">
        <s v="Jacobs-Suchard"/>
        <s v="A.T.U. Autoteile Unger"/>
        <s v="Aldi Nord"/>
        <s v="Aldi Süd"/>
        <s v="Apeiron"/>
        <s v="Asklepios Kliniken"/>
        <s v="Aton, Helios"/>
        <s v="AWD / Maschmeyer Group"/>
        <s v="Axel Springer SE"/>
        <s v="B. Braun"/>
        <s v="Bankhaus B. Metzler"/>
        <s v="Bartels-Langness"/>
        <s v="Bauer-Verlag"/>
        <s v="Bauhaus AG"/>
        <s v="Bechtle"/>
        <s v="Benteler"/>
        <s v="Berggrün Holdings"/>
        <s v="Bertelsmann"/>
        <s v="Biontech, Ganymed"/>
        <s v="Birkenstock"/>
        <s v="BMW"/>
        <s v="Boehringer Ingelheim"/>
        <s v="Boehringer Mannheim"/>
        <s v="BOFROST"/>
        <s v="Bosch"/>
        <s v="Brose Fahrzeugteile"/>
        <s v="Bruker"/>
        <s v="Busch"/>
        <s v="Celonis"/>
        <s v="Chopard"/>
        <s v="Claas"/>
        <s v="Compugroup"/>
        <s v="Conle"/>
        <s v="CTS Eventim"/>
        <s v="Dachser"/>
        <s v="Dalli-Werk / Grünenthal"/>
        <s v="Deichmann"/>
        <s v="Dermapharm AG"/>
        <s v="Diehl"/>
        <s v="Dietz AG"/>
        <s v="DKV Euroservice"/>
        <s v="DM-Drogerien"/>
        <s v="Dohle"/>
        <s v="Döhler Group SE"/>
        <s v="Dr. Oetker"/>
        <s v="Dräxlmaier"/>
        <s v="Droege"/>
        <s v="DVAG"/>
        <s v="Dyckerhoff Zementwerke"/>
        <s v="E/D/E"/>
        <s v="Enercon"/>
        <s v="EOS"/>
        <s v="Eppendorf"/>
        <s v="EW Gruppe"/>
        <s v="F. Loh-Gruppe"/>
        <s v="Festo"/>
        <s v="Fielmann"/>
        <s v="Flick Konglomerat"/>
        <s v="Freiberger"/>
        <s v="Fressnapf"/>
        <s v="Freudenberg"/>
        <s v="GEA-Konzern / Bochum"/>
        <s v="GEOBRA"/>
        <s v="Gerling"/>
        <s v="Getec"/>
        <s v="GETRAG"/>
        <s v="Globus SB-Warenhaus"/>
        <s v="Goldbeck"/>
        <s v="Grohe"/>
        <s v="Gruner &amp; Jahr"/>
        <s v="Hager Electro"/>
        <s v="Haindl"/>
        <s v="Haniel"/>
        <s v="Haribo"/>
        <s v="Hella"/>
        <s v="Helm"/>
        <s v="Henkel"/>
        <s v="Heraeus"/>
        <s v="Hexal"/>
        <s v="Hipp"/>
        <s v="Holtzbrinck"/>
        <s v="Hornbach"/>
        <s v="Hubert Burda"/>
        <s v="Hymer"/>
        <s v="INA-Holding"/>
        <s v="JAB Holding"/>
        <s v="Jägermeister"/>
        <s v="Jebsen &amp; Jessen"/>
        <s v="Josef Buchmann"/>
        <s v="Kärcher"/>
        <s v="Karl Storz"/>
        <s v="Klingel Gruppe"/>
        <s v="Knauf"/>
        <s v="Knorr Bremse"/>
        <s v="Krieger Gruppe"/>
        <s v="Krombacher"/>
        <s v="Krones"/>
        <s v="KÜHNE &amp; NAGEL"/>
        <s v="Liebherr"/>
        <s v="Lindner Group"/>
        <s v="LW Gruppe"/>
        <s v="Mann Mobilia"/>
        <s v="Marquard &amp; Bahls"/>
        <s v="Maschinenfabrik Reinhausen"/>
        <s v="Massa-Märkte"/>
        <s v="MAX BAHR Baumärkte"/>
        <s v="Media-Markt"/>
        <s v="Merck"/>
        <s v="Merck, Finck &amp; Co-Bank"/>
        <s v="Merckle Unternehmensgruppe"/>
        <s v="Merkur-Spielotheken"/>
        <s v="Merz Pharma"/>
        <s v="Messer Griesheim"/>
        <s v="Metro"/>
        <s v="MHK Group"/>
        <s v="Norma"/>
        <s v="Miele"/>
        <s v="Müller Milch"/>
        <s v="Müller-Drogerien"/>
        <s v="Nemetschek"/>
        <s v="New Yorker"/>
        <s v="Nobilia Stickling"/>
        <s v="Octapharma"/>
        <s v="Oldendorff Carriers"/>
        <s v="Opel"/>
        <s v="Otto"/>
        <s v="Otto Bock"/>
        <s v="Otto Fuchs-Metallwerke"/>
        <s v="Patrizia"/>
        <s v="Pfeifer &amp; Langen"/>
        <s v="Phoenix Contact"/>
        <s v="PHW Gruppe"/>
        <s v="Porsche / VW"/>
        <s v="Rational AG"/>
        <s v="Rehau"/>
        <s v="Rethmann"/>
        <s v="RFR Holding GmbH"/>
        <s v="Röchling"/>
        <s v="Rocket Internet SE"/>
        <s v="Rohde &amp; Schwarz"/>
        <s v="Rosenberger Hochfrequenz"/>
        <s v="Rossmann"/>
        <s v="Rothenberger"/>
        <s v="s.oliver"/>
        <s v="SAP"/>
        <s v="Sartorius"/>
        <s v="Schäfer"/>
        <s v="Schörghuber"/>
        <s v="Schütz-Werke"/>
        <s v="Schwartauer Werke"/>
        <s v="Schwarz Gruppe"/>
        <s v="Schwarz-Pharma"/>
        <s v="Schwenk Zement"/>
        <s v="Sedlmayr Treuhand GmbH"/>
        <s v="SEW-Eurodrive"/>
        <s v="Shopify"/>
        <s v="Sick"/>
        <s v="Siemens"/>
        <s v="Sixt"/>
        <s v="Sportradar"/>
        <s v="Stihl"/>
        <s v="Storck"/>
        <s v="Ströer"/>
        <s v="Sun"/>
        <s v="Symrise"/>
        <s v="TBG"/>
        <s v="Tchibo"/>
        <s v="Techtronic Industries (Hongkong)"/>
        <s v="Tengelmann"/>
        <s v="Tessner Holding / Roller"/>
        <s v="Tönnies"/>
        <s v="Triumph"/>
        <s v="Trumpf"/>
        <s v="United Internet"/>
        <s v="Unity Software"/>
        <s v="Vaillant"/>
        <s v="Verbio"/>
        <s v="Viega"/>
        <s v="Viessmann"/>
        <s v="Voith"/>
        <s v="Vorwerk"/>
        <s v="Wacker-Chemie"/>
        <s v="Wagner Tiefkühlprodukte"/>
        <s v="Wegmann, KNDS"/>
        <s v="Wella"/>
        <s v="Werhahn"/>
        <s v="Wessels + Müller"/>
        <s v="Wild"/>
        <s v="WILO SE"/>
        <s v="Wirtgen"/>
        <s v="Witron"/>
        <s v="Wortmann Schuh-Holding KG"/>
        <s v="wpd AG"/>
        <s v="Würth"/>
        <s v="Zechbau"/>
        <s v="Doblinger Gruppe"/>
        <s v="Think-Cell"/>
        <s v="Sahle Wohnen"/>
        <s v="Heimbau Bayern"/>
        <s v="Orafol"/>
        <s v="Cordes &amp; Graefe"/>
        <s v="Cheplapharm"/>
        <s v="Groz-Beckert"/>
        <s v="EBM / Ziehl-Abegg"/>
        <s v="Semmelhaack Wohnungsunternehmen"/>
        <s v="Cofra (C&amp;A)"/>
        <s v="Mahle"/>
        <s v="Glencore"/>
        <s v="Joh. Berenberg, Gossler &amp; Co."/>
        <s v="Personio"/>
        <s v="Schmitz Cargobull"/>
        <s v="Check24"/>
        <s v="Flossbach von Storch"/>
        <s v="Webasto"/>
        <s v="Mann + Hummel"/>
        <s v="Schoeller Group"/>
        <s v="Bitburger Holding"/>
        <s v="Giesecke+Devrient"/>
        <s v="Wortmann AG"/>
        <s v="vorm. Hoffmann Group"/>
        <s v="OBO Bettermann"/>
        <s v="Fuchs Petrolub"/>
        <s v="Mubea"/>
        <s v="Lürssen Werft / Blohm+Voss"/>
        <s v="Limbach Gruppe"/>
        <s v="Hellmann Worldwide Logistics"/>
        <s v="Software AG"/>
        <s v="Leica / ACM"/>
        <s v="BMZ Batterien-Montage-Zentrum"/>
        <s v="SMA Solar Technology"/>
        <s v="Jungheinrich"/>
        <s v="Badische Stahlwerke"/>
      </sharedItems>
    </cacheField>
    <cacheField name="Familiendynastie" numFmtId="0">
      <sharedItems containsBlank="1"/>
    </cacheField>
    <cacheField name="Haushalt" numFmtId="0">
      <sharedItems containsBlank="1"/>
    </cacheField>
    <cacheField name="Status" numFmtId="0">
      <sharedItems count="7">
        <s v="Ausland"/>
        <s v="Milliardenvermögen"/>
        <s v="Zusätzliches Milliardenvermögen"/>
        <s v="gemeinnützig"/>
        <s v="Milliardenvermögen_2022"/>
        <s v="Milliardenvermögen_2023"/>
        <s v="Kein Milliardenvermögen"/>
      </sharedItems>
    </cacheField>
    <cacheField name="Unternehmensverkauf" numFmtId="0">
      <sharedItems containsBlank="1"/>
    </cacheField>
    <cacheField name="S1_Verkauf / Portfolioinvestition" numFmtId="0">
      <sharedItems containsBlank="1" containsMixedTypes="1" containsNumber="1" containsInteger="1" minValue="0" maxValue="1" count="4">
        <n v="1"/>
        <n v="0"/>
        <s v=""/>
        <m/>
      </sharedItems>
    </cacheField>
    <cacheField name="S2_Operativ" numFmtId="0">
      <sharedItems containsBlank="1" containsMixedTypes="1" containsNumber="1" containsInteger="1" minValue="0" maxValue="1"/>
    </cacheField>
    <cacheField name="S2_Gründer" numFmtId="0">
      <sharedItems containsBlank="1" containsMixedTypes="1" containsNumber="1" containsInteger="1" minValue="0" maxValue="1"/>
    </cacheField>
    <cacheField name="S3_gender" numFmtId="0">
      <sharedItems containsBlank="1" containsMixedTypes="1" containsNumber="1" minValue="0" maxValue="1"/>
    </cacheField>
    <cacheField name="S4_Haushalte" numFmtId="0">
      <sharedItems containsBlank="1" containsMixedTypes="1" containsNumber="1" containsInteger="1" minValue="0" maxValue="1800"/>
    </cacheField>
    <cacheField name="S4_Ausland" numFmtId="0">
      <sharedItems containsBlank="1" containsMixedTypes="1" containsNumber="1" containsInteger="1" minValue="0" maxValue="1" count="4">
        <n v="1"/>
        <n v="0"/>
        <s v=""/>
        <m/>
      </sharedItems>
    </cacheField>
    <cacheField name="S4_Typ" numFmtId="0">
      <sharedItems containsBlank="1" count="21">
        <s v="Schweiz"/>
        <s v="Verkauf"/>
        <s v="GStK"/>
        <s v=""/>
        <s v="Malta"/>
        <s v="KGaA"/>
        <s v="SE"/>
        <s v="KG"/>
        <s v="AG"/>
        <s v="Österreich"/>
        <s v="USA"/>
        <s v="GmbH"/>
        <s v="GbR"/>
        <s v="Luxemburg"/>
        <m/>
        <s v="OHG"/>
        <s v="Kanada"/>
        <s v="Monaco"/>
        <s v="Hong Kong"/>
        <s v="GmbH &amp; Co. KG"/>
        <s v="SE &amp; Co. KG"/>
      </sharedItems>
    </cacheField>
    <cacheField name="MM-General_ID" numFmtId="0">
      <sharedItems containsString="0" containsBlank="1" containsNumber="1" containsInteger="1" minValue="1" maxValue="505"/>
    </cacheField>
    <cacheField name="MM2023_Vermögen" numFmtId="166">
      <sharedItems containsBlank="1" containsMixedTypes="1" containsNumber="1" minValue="0.4" maxValue="40.5"/>
    </cacheField>
    <cacheField name="MM2022_Vermögen" numFmtId="166">
      <sharedItems containsBlank="1" containsMixedTypes="1" containsNumber="1" minValue="0.4" maxValue="36"/>
    </cacheField>
    <cacheField name="MM2021" numFmtId="166">
      <sharedItems containsBlank="1" containsMixedTypes="1" containsNumber="1" minValue="0.4" maxValue="48"/>
    </cacheField>
    <cacheField name="MM2020" numFmtId="0">
      <sharedItems containsBlank="1" containsMixedTypes="1" containsNumber="1" minValue="0.35" maxValue="32"/>
    </cacheField>
    <cacheField name="MM2019" numFmtId="0">
      <sharedItems containsBlank="1" containsMixedTypes="1" containsNumber="1" minValue="0" maxValue="35"/>
    </cacheField>
    <cacheField name="MM2018" numFmtId="0">
      <sharedItems containsBlank="1" containsMixedTypes="1" containsNumber="1" minValue="0.2" maxValue="34"/>
    </cacheField>
    <cacheField name="Forbes-General_ID" numFmtId="0">
      <sharedItems containsString="0" containsBlank="1" containsNumber="1" containsInteger="1" minValue="1" maxValue="143"/>
    </cacheField>
    <cacheField name="Forbes_ID_Count" numFmtId="0">
      <sharedItems containsString="0" containsBlank="1" containsNumber="1" containsInteger="1" minValue="0" maxValue="8"/>
    </cacheField>
    <cacheField name="Forbes2023_Vermögen" numFmtId="0">
      <sharedItems containsString="0" containsBlank="1" containsNumber="1" minValue="0.93840000000000001" maxValue="48.796799999999998"/>
    </cacheField>
    <cacheField name="Forbes2022_Vermögen" numFmtId="0">
      <sharedItems containsBlank="1" containsMixedTypes="1" containsNumber="1" minValue="0.91110000000000002" maxValue="42.91281"/>
    </cacheField>
    <cacheField name="Forbes_family" numFmtId="0">
      <sharedItems containsBlank="1"/>
    </cacheField>
    <cacheField name="Bloomberg_ID" numFmtId="0">
      <sharedItems containsString="0" containsBlank="1" containsNumber="1" containsInteger="1" minValue="1" maxValue="27"/>
    </cacheField>
    <cacheField name="Bloomberg_Vermögen 2023" numFmtId="0">
      <sharedItems containsString="0" containsBlank="1" containsNumber="1" minValue="4.7520069999999999" maxValue="41.770949999999999"/>
    </cacheField>
    <cacheField name="Individueller Milliardär" numFmtId="0">
      <sharedItems containsBlank="1"/>
    </cacheField>
    <cacheField name="S4_HH - Forbes_ID_Count" numFmtId="0">
      <sharedItems containsBlank="1" containsMixedTypes="1" containsNumber="1" containsInteger="1" minValue="0" maxValue="9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14">
  <r>
    <x v="0"/>
    <n v="1"/>
  </r>
  <r>
    <x v="1"/>
    <n v="1"/>
  </r>
  <r>
    <x v="2"/>
    <n v="1"/>
  </r>
  <r>
    <x v="0"/>
    <n v="1"/>
  </r>
  <r>
    <x v="1"/>
    <n v="1"/>
  </r>
  <r>
    <x v="1"/>
    <n v="1"/>
  </r>
  <r>
    <x v="0"/>
    <n v="1"/>
  </r>
  <r>
    <x v="3"/>
    <n v="1"/>
  </r>
  <r>
    <x v="3"/>
    <n v="1"/>
  </r>
  <r>
    <x v="0"/>
    <n v="1"/>
  </r>
  <r>
    <x v="1"/>
    <n v="1"/>
  </r>
  <r>
    <x v="3"/>
    <n v="1"/>
  </r>
  <r>
    <x v="3"/>
    <n v="1"/>
  </r>
  <r>
    <x v="4"/>
    <n v="1"/>
  </r>
  <r>
    <x v="1"/>
    <n v="1"/>
  </r>
  <r>
    <x v="0"/>
    <n v="1"/>
  </r>
  <r>
    <x v="0"/>
    <n v="1"/>
  </r>
  <r>
    <x v="2"/>
    <n v="1"/>
  </r>
  <r>
    <x v="2"/>
    <n v="1"/>
  </r>
  <r>
    <x v="2"/>
    <n v="1"/>
  </r>
  <r>
    <x v="1"/>
    <n v="1"/>
  </r>
  <r>
    <x v="1"/>
    <n v="1"/>
  </r>
  <r>
    <x v="1"/>
    <n v="1"/>
  </r>
  <r>
    <x v="4"/>
    <n v="1"/>
  </r>
  <r>
    <x v="0"/>
    <n v="1"/>
  </r>
  <r>
    <x v="4"/>
    <n v="1"/>
  </r>
  <r>
    <x v="0"/>
    <n v="1"/>
  </r>
  <r>
    <x v="4"/>
    <n v="1"/>
  </r>
  <r>
    <x v="4"/>
    <n v="1"/>
  </r>
  <r>
    <x v="0"/>
    <n v="1"/>
  </r>
  <r>
    <x v="1"/>
    <n v="1"/>
  </r>
  <r>
    <x v="0"/>
    <n v="1"/>
  </r>
  <r>
    <x v="0"/>
    <n v="1"/>
  </r>
  <r>
    <x v="0"/>
    <n v="1"/>
  </r>
  <r>
    <x v="1"/>
    <n v="1"/>
  </r>
  <r>
    <x v="1"/>
    <n v="1"/>
  </r>
  <r>
    <x v="0"/>
    <n v="1"/>
  </r>
  <r>
    <x v="4"/>
    <n v="1"/>
  </r>
  <r>
    <x v="5"/>
    <n v="1"/>
  </r>
  <r>
    <x v="3"/>
    <n v="1"/>
  </r>
  <r>
    <x v="4"/>
    <n v="1"/>
  </r>
  <r>
    <x v="0"/>
    <n v="1"/>
  </r>
  <r>
    <x v="1"/>
    <n v="1"/>
  </r>
  <r>
    <x v="0"/>
    <n v="1"/>
  </r>
  <r>
    <x v="0"/>
    <n v="1"/>
  </r>
  <r>
    <x v="0"/>
    <n v="1"/>
  </r>
  <r>
    <x v="4"/>
    <n v="1"/>
  </r>
  <r>
    <x v="3"/>
    <n v="1"/>
  </r>
  <r>
    <x v="0"/>
    <n v="1"/>
  </r>
  <r>
    <x v="0"/>
    <n v="1"/>
  </r>
  <r>
    <x v="6"/>
    <n v="1"/>
  </r>
  <r>
    <x v="6"/>
    <n v="1"/>
  </r>
  <r>
    <x v="6"/>
    <n v="1"/>
  </r>
  <r>
    <x v="6"/>
    <n v="1"/>
  </r>
  <r>
    <x v="0"/>
    <n v="1"/>
  </r>
  <r>
    <x v="0"/>
    <n v="1"/>
  </r>
  <r>
    <x v="1"/>
    <n v="1"/>
  </r>
  <r>
    <x v="1"/>
    <n v="1"/>
  </r>
  <r>
    <x v="4"/>
    <n v="1"/>
  </r>
  <r>
    <x v="0"/>
    <n v="1"/>
  </r>
  <r>
    <x v="3"/>
    <n v="1"/>
  </r>
  <r>
    <x v="0"/>
    <n v="1"/>
  </r>
  <r>
    <x v="4"/>
    <n v="1"/>
  </r>
  <r>
    <x v="7"/>
    <n v="1"/>
  </r>
  <r>
    <x v="2"/>
    <n v="1"/>
  </r>
  <r>
    <x v="4"/>
    <n v="1"/>
  </r>
  <r>
    <x v="0"/>
    <n v="1"/>
  </r>
  <r>
    <x v="0"/>
    <n v="1"/>
  </r>
  <r>
    <x v="3"/>
    <n v="1"/>
  </r>
  <r>
    <x v="4"/>
    <n v="1"/>
  </r>
  <r>
    <x v="1"/>
    <n v="1"/>
  </r>
  <r>
    <x v="7"/>
    <n v="1"/>
  </r>
  <r>
    <x v="0"/>
    <n v="1"/>
  </r>
  <r>
    <x v="0"/>
    <n v="1"/>
  </r>
  <r>
    <x v="0"/>
    <n v="1"/>
  </r>
  <r>
    <x v="7"/>
    <n v="1"/>
  </r>
  <r>
    <x v="0"/>
    <n v="1"/>
  </r>
  <r>
    <x v="0"/>
    <n v="1"/>
  </r>
  <r>
    <x v="3"/>
    <n v="1"/>
  </r>
  <r>
    <x v="0"/>
    <n v="1"/>
  </r>
  <r>
    <x v="0"/>
    <n v="1"/>
  </r>
  <r>
    <x v="3"/>
    <n v="1"/>
  </r>
  <r>
    <x v="0"/>
    <n v="1"/>
  </r>
  <r>
    <x v="0"/>
    <n v="1"/>
  </r>
  <r>
    <x v="0"/>
    <n v="1"/>
  </r>
  <r>
    <x v="7"/>
    <n v="1"/>
  </r>
  <r>
    <x v="7"/>
    <n v="1"/>
  </r>
  <r>
    <x v="4"/>
    <n v="1"/>
  </r>
  <r>
    <x v="3"/>
    <n v="1"/>
  </r>
  <r>
    <x v="1"/>
    <n v="1"/>
  </r>
  <r>
    <x v="3"/>
    <n v="1"/>
  </r>
  <r>
    <x v="0"/>
    <n v="1"/>
  </r>
  <r>
    <x v="2"/>
    <n v="1"/>
  </r>
  <r>
    <x v="3"/>
    <n v="1"/>
  </r>
  <r>
    <x v="0"/>
    <n v="1"/>
  </r>
  <r>
    <x v="0"/>
    <n v="1"/>
  </r>
  <r>
    <x v="0"/>
    <n v="1"/>
  </r>
  <r>
    <x v="8"/>
    <n v="1"/>
  </r>
  <r>
    <x v="8"/>
    <n v="1"/>
  </r>
  <r>
    <x v="8"/>
    <n v="1"/>
  </r>
  <r>
    <x v="7"/>
    <n v="1"/>
  </r>
  <r>
    <x v="7"/>
    <n v="1"/>
  </r>
  <r>
    <x v="8"/>
    <n v="1"/>
  </r>
  <r>
    <x v="8"/>
    <n v="1"/>
  </r>
  <r>
    <x v="8"/>
    <n v="1"/>
  </r>
  <r>
    <x v="8"/>
    <n v="1"/>
  </r>
  <r>
    <x v="8"/>
    <n v="1"/>
  </r>
  <r>
    <x v="8"/>
    <n v="1"/>
  </r>
  <r>
    <x v="8"/>
    <n v="1"/>
  </r>
  <r>
    <x v="8"/>
    <n v="1"/>
  </r>
  <r>
    <x v="8"/>
    <n v="1"/>
  </r>
  <r>
    <x v="8"/>
    <n v="1"/>
  </r>
  <r>
    <x v="8"/>
    <n v="1"/>
  </r>
  <r>
    <x v="8"/>
    <n v="1"/>
  </r>
  <r>
    <x v="8"/>
    <n v="1"/>
  </r>
  <r>
    <x v="8"/>
    <n v="1"/>
  </r>
  <r>
    <x v="8"/>
    <n v="1"/>
  </r>
  <r>
    <x v="8"/>
    <n v="1"/>
  </r>
  <r>
    <x v="8"/>
    <n v="1"/>
  </r>
  <r>
    <x v="8"/>
    <n v="1"/>
  </r>
  <r>
    <x v="8"/>
    <n v="1"/>
  </r>
  <r>
    <x v="8"/>
    <n v="1"/>
  </r>
  <r>
    <x v="8"/>
    <n v="1"/>
  </r>
  <r>
    <x v="8"/>
    <n v="1"/>
  </r>
  <r>
    <x v="8"/>
    <n v="1"/>
  </r>
  <r>
    <x v="8"/>
    <n v="1"/>
  </r>
  <r>
    <x v="8"/>
    <n v="1"/>
  </r>
  <r>
    <x v="8"/>
    <n v="1"/>
  </r>
  <r>
    <x v="8"/>
    <n v="1"/>
  </r>
  <r>
    <x v="8"/>
    <n v="1"/>
  </r>
  <r>
    <x v="8"/>
    <n v="1"/>
  </r>
  <r>
    <x v="0"/>
    <n v="1"/>
  </r>
  <r>
    <x v="1"/>
    <n v="1"/>
  </r>
  <r>
    <x v="1"/>
    <n v="1"/>
  </r>
  <r>
    <x v="7"/>
    <n v="1"/>
  </r>
  <r>
    <x v="1"/>
    <n v="1"/>
  </r>
  <r>
    <x v="1"/>
    <n v="1"/>
  </r>
  <r>
    <x v="7"/>
    <n v="1"/>
  </r>
  <r>
    <x v="7"/>
    <n v="1"/>
  </r>
  <r>
    <x v="0"/>
    <n v="1"/>
  </r>
  <r>
    <x v="0"/>
    <n v="1"/>
  </r>
  <r>
    <x v="0"/>
    <n v="1"/>
  </r>
  <r>
    <x v="4"/>
    <n v="1"/>
  </r>
  <r>
    <x v="0"/>
    <n v="1"/>
  </r>
  <r>
    <x v="3"/>
    <n v="1"/>
  </r>
  <r>
    <x v="0"/>
    <n v="1"/>
  </r>
  <r>
    <x v="9"/>
    <n v="1"/>
  </r>
  <r>
    <x v="0"/>
    <n v="1"/>
  </r>
  <r>
    <x v="0"/>
    <n v="1"/>
  </r>
  <r>
    <x v="0"/>
    <n v="1"/>
  </r>
  <r>
    <x v="0"/>
    <n v="1"/>
  </r>
  <r>
    <x v="0"/>
    <n v="1"/>
  </r>
  <r>
    <x v="1"/>
    <n v="1"/>
  </r>
  <r>
    <x v="1"/>
    <n v="1"/>
  </r>
  <r>
    <x v="1"/>
    <n v="1"/>
  </r>
  <r>
    <x v="1"/>
    <n v="1"/>
  </r>
  <r>
    <x v="3"/>
    <n v="1"/>
  </r>
  <r>
    <x v="4"/>
    <n v="1"/>
  </r>
  <r>
    <x v="3"/>
    <n v="1"/>
  </r>
  <r>
    <x v="0"/>
    <n v="1"/>
  </r>
  <r>
    <x v="0"/>
    <n v="1"/>
  </r>
  <r>
    <x v="7"/>
    <n v="1"/>
  </r>
  <r>
    <x v="7"/>
    <n v="1"/>
  </r>
  <r>
    <x v="7"/>
    <n v="1"/>
  </r>
  <r>
    <x v="7"/>
    <n v="1"/>
  </r>
  <r>
    <x v="7"/>
    <n v="1"/>
  </r>
  <r>
    <x v="7"/>
    <n v="1"/>
  </r>
  <r>
    <x v="7"/>
    <n v="1"/>
  </r>
  <r>
    <x v="7"/>
    <n v="1"/>
  </r>
  <r>
    <x v="7"/>
    <n v="1"/>
  </r>
  <r>
    <x v="0"/>
    <n v="1"/>
  </r>
  <r>
    <x v="3"/>
    <n v="1"/>
  </r>
  <r>
    <x v="3"/>
    <n v="1"/>
  </r>
  <r>
    <x v="3"/>
    <n v="1"/>
  </r>
  <r>
    <x v="1"/>
    <n v="1"/>
  </r>
  <r>
    <x v="0"/>
    <n v="1"/>
  </r>
  <r>
    <x v="3"/>
    <n v="1"/>
  </r>
  <r>
    <x v="0"/>
    <n v="1"/>
  </r>
  <r>
    <x v="0"/>
    <n v="1"/>
  </r>
  <r>
    <x v="0"/>
    <n v="1"/>
  </r>
  <r>
    <x v="0"/>
    <n v="1"/>
  </r>
  <r>
    <x v="0"/>
    <n v="1"/>
  </r>
  <r>
    <x v="3"/>
    <n v="1"/>
  </r>
  <r>
    <x v="7"/>
    <n v="1"/>
  </r>
  <r>
    <x v="7"/>
    <n v="1"/>
  </r>
  <r>
    <x v="3"/>
    <n v="1"/>
  </r>
  <r>
    <x v="3"/>
    <n v="1"/>
  </r>
  <r>
    <x v="0"/>
    <n v="1"/>
  </r>
  <r>
    <x v="0"/>
    <n v="1"/>
  </r>
  <r>
    <x v="2"/>
    <n v="1"/>
  </r>
  <r>
    <x v="3"/>
    <n v="1"/>
  </r>
  <r>
    <x v="0"/>
    <n v="1"/>
  </r>
  <r>
    <x v="3"/>
    <n v="1"/>
  </r>
  <r>
    <x v="0"/>
    <n v="1"/>
  </r>
  <r>
    <x v="0"/>
    <n v="1"/>
  </r>
  <r>
    <x v="1"/>
    <n v="1"/>
  </r>
  <r>
    <x v="3"/>
    <n v="1"/>
  </r>
  <r>
    <x v="1"/>
    <n v="1"/>
  </r>
  <r>
    <x v="0"/>
    <n v="1"/>
  </r>
  <r>
    <x v="0"/>
    <n v="1"/>
  </r>
  <r>
    <x v="1"/>
    <n v="1"/>
  </r>
  <r>
    <x v="1"/>
    <n v="1"/>
  </r>
  <r>
    <x v="1"/>
    <n v="1"/>
  </r>
  <r>
    <x v="4"/>
    <n v="1"/>
  </r>
  <r>
    <x v="3"/>
    <n v="1"/>
  </r>
  <r>
    <x v="0"/>
    <n v="1"/>
  </r>
  <r>
    <x v="0"/>
    <n v="1"/>
  </r>
  <r>
    <x v="3"/>
    <n v="1"/>
  </r>
  <r>
    <x v="0"/>
    <n v="1"/>
  </r>
  <r>
    <x v="4"/>
    <n v="1"/>
  </r>
  <r>
    <x v="4"/>
    <n v="1"/>
  </r>
  <r>
    <x v="4"/>
    <n v="1"/>
  </r>
  <r>
    <x v="10"/>
    <n v="1"/>
  </r>
  <r>
    <x v="4"/>
    <n v="1"/>
  </r>
</pivotCacheRecords>
</file>

<file path=xl/pivotCache/pivotCacheRecords2.xml><?xml version="1.0" encoding="utf-8"?>
<pivotCacheRecords xmlns="http://schemas.openxmlformats.org/spreadsheetml/2006/main" xmlns:r="http://schemas.openxmlformats.org/officeDocument/2006/relationships" count="338">
  <r>
    <x v="0"/>
    <n v="1"/>
    <n v="0"/>
    <x v="0"/>
    <s v="87_1"/>
    <s v="87_1_0"/>
    <s v="Jacobs-Suchard"/>
    <s v="n.a."/>
    <s v="Jacobs"/>
    <m/>
    <s v="Verkauf  1990 f. 6,4 Mrd DM"/>
    <s v="x"/>
    <s v="W. Andreas Jacobs 1963"/>
    <s v="Investor"/>
    <m/>
    <m/>
    <n v="16"/>
    <n v="8.6999999999999993"/>
    <n v="8.4"/>
    <n v="8.4"/>
    <n v="8.1999999999999993"/>
    <n v="7"/>
    <m/>
    <m/>
    <s v=""/>
    <n v="18"/>
    <n v="8.6999999999999993"/>
    <n v="15"/>
    <n v="8.4"/>
    <m/>
    <m/>
    <n v="8.6999999999999993"/>
    <s v="Investor"/>
    <e v="#VALUE!"/>
    <m/>
    <m/>
    <m/>
  </r>
  <r>
    <x v="1"/>
    <n v="1"/>
    <n v="1"/>
    <x v="1"/>
    <s v="1_1"/>
    <s v="1_1_1"/>
    <s v="A.T.U. Autoteile Unger"/>
    <s v="n.a."/>
    <s v="Unger"/>
    <s v="Peter Unger"/>
    <s v="Verkauf, 2002  "/>
    <s v="x"/>
    <s v="Peter Unger 1944"/>
    <s v="Investor"/>
    <m/>
    <m/>
    <n v="159"/>
    <n v="1.4"/>
    <n v="1.4"/>
    <n v="1.4"/>
    <n v="1.4"/>
    <n v="1.4"/>
    <n v="72"/>
    <n v="2.1866400000000001"/>
    <s v="individual"/>
    <n v="159"/>
    <n v="1.4"/>
    <n v="102"/>
    <n v="0"/>
    <m/>
    <m/>
    <n v="2.1866400000000001"/>
    <s v="Investor"/>
    <e v="#VALUE!"/>
    <m/>
    <m/>
    <m/>
  </r>
  <r>
    <x v="2"/>
    <n v="1"/>
    <s v="x"/>
    <x v="2"/>
    <s v="2_1"/>
    <s v="2_1_x"/>
    <s v="Aldi Nord"/>
    <s v="Gleichstellungskonzern"/>
    <s v="Albrecht"/>
    <s v="Theo Albrecht, Jr. und Babette Albrecht"/>
    <s v="nicht verkauft"/>
    <m/>
    <s v="Theo Albrecht jr. 1950"/>
    <s v="Kontrolliert die Mehrheit in Stiftungen "/>
    <m/>
    <m/>
    <n v="8"/>
    <n v="19.2"/>
    <n v="17.7"/>
    <n v="17.399999999999999"/>
    <n v="17"/>
    <n v="17.5"/>
    <m/>
    <m/>
    <s v=""/>
    <n v="9"/>
    <n v="19.2"/>
    <n v="2"/>
    <n v="17.399999999999999"/>
    <m/>
    <m/>
    <n v="19.2"/>
    <s v="nicht operativ"/>
    <e v="#VALUE!"/>
    <s v="x"/>
    <m/>
    <m/>
  </r>
  <r>
    <x v="2"/>
    <n v="1"/>
    <n v="1"/>
    <x v="2"/>
    <s v="2_1"/>
    <s v="2_1_1"/>
    <s v="Aldi Nord"/>
    <s v="Gleichstellungskonzern"/>
    <s v="Albrecht"/>
    <s v="Theo Albrecht, Jr."/>
    <s v="nicht verkauft"/>
    <m/>
    <s v=""/>
    <s v=""/>
    <m/>
    <m/>
    <m/>
    <m/>
    <s v=""/>
    <s v=""/>
    <s v=""/>
    <s v=""/>
    <n v="7"/>
    <n v="17.037569999999999"/>
    <s v="family"/>
    <m/>
    <m/>
    <m/>
    <m/>
    <n v="12"/>
    <n v="8.1924959999999984"/>
    <n v="17.037569999999999"/>
    <n v="1"/>
    <n v="17.037569999999999"/>
    <m/>
    <m/>
    <m/>
  </r>
  <r>
    <x v="3"/>
    <n v="1"/>
    <s v="x"/>
    <x v="3"/>
    <s v="3_1"/>
    <s v="3_1_x"/>
    <s v="Aldi Süd"/>
    <s v="Gleichstellungskonzern"/>
    <s v="Albrecht und Heister"/>
    <s v="Beate Heister und Karl Albrecht, Jr."/>
    <s v="nicht verkauft"/>
    <m/>
    <s v="Peter Max Heister 1976"/>
    <s v="Kontr. Via Siepmann-Stift. Und Family Office "/>
    <m/>
    <m/>
    <n v="5"/>
    <n v="26.5"/>
    <n v="23.5"/>
    <n v="23"/>
    <n v="22.5"/>
    <n v="21.8"/>
    <n v="3"/>
    <n v="33.528479999999995"/>
    <s v="family"/>
    <n v="6"/>
    <n v="26.5"/>
    <n v="1"/>
    <n v="23"/>
    <m/>
    <m/>
    <n v="33.528479999999995"/>
    <s v="nicht operativ"/>
    <e v="#VALUE!"/>
    <s v="x"/>
    <m/>
    <m/>
  </r>
  <r>
    <x v="3"/>
    <n v="1"/>
    <n v="1"/>
    <x v="3"/>
    <s v="3_1"/>
    <s v="3_1_1"/>
    <s v="Aldi Süd"/>
    <s v="Gleichstellungskonzern"/>
    <s v="Albrecht und Heister"/>
    <s v="Karl Albrecht, Jr."/>
    <s v="nicht verkauft"/>
    <m/>
    <s v=""/>
    <s v=""/>
    <m/>
    <m/>
    <m/>
    <m/>
    <s v=""/>
    <s v=""/>
    <s v=""/>
    <s v=""/>
    <m/>
    <m/>
    <s v=""/>
    <m/>
    <m/>
    <m/>
    <m/>
    <n v="6"/>
    <n v="12.5762"/>
    <n v="12.5762"/>
    <n v="1"/>
    <n v="12.5762"/>
    <m/>
    <m/>
    <m/>
  </r>
  <r>
    <x v="3"/>
    <n v="1"/>
    <n v="2"/>
    <x v="3"/>
    <s v="3_1"/>
    <s v="3_1_2"/>
    <s v="Aldi Süd"/>
    <s v="Gleichstellungskonzern"/>
    <s v="Albrecht und Heister"/>
    <s v="Beate Heister"/>
    <s v="nicht verkauft"/>
    <m/>
    <s v=""/>
    <s v=""/>
    <m/>
    <m/>
    <m/>
    <m/>
    <s v=""/>
    <s v=""/>
    <s v=""/>
    <s v=""/>
    <m/>
    <m/>
    <s v=""/>
    <m/>
    <m/>
    <m/>
    <m/>
    <n v="7"/>
    <n v="12.5762"/>
    <n v="12.5762"/>
    <n v="1"/>
    <n v="12.5762"/>
    <m/>
    <m/>
    <m/>
  </r>
  <r>
    <x v="4"/>
    <n v="1"/>
    <n v="1"/>
    <x v="4"/>
    <s v="4_1"/>
    <s v="4_1_1"/>
    <s v="Apeiron"/>
    <e v="#N/A"/>
    <s v="Angermayer"/>
    <s v="Christian Angermayer"/>
    <s v="Investments"/>
    <m/>
    <s v=""/>
    <s v=""/>
    <m/>
    <m/>
    <n v="239"/>
    <n v="0.9"/>
    <n v="1.3"/>
    <s v=""/>
    <s v=""/>
    <s v=""/>
    <n v="110"/>
    <n v="1.0933200000000001"/>
    <s v="individual"/>
    <m/>
    <m/>
    <m/>
    <m/>
    <m/>
    <m/>
    <n v="1.0933200000000001"/>
    <n v="1"/>
    <n v="1.0933200000000001"/>
    <s v="x"/>
    <m/>
    <m/>
  </r>
  <r>
    <x v="5"/>
    <n v="1"/>
    <n v="1"/>
    <x v="5"/>
    <s v="5_1"/>
    <s v="5_1_1"/>
    <s v="Asklepios Kliniken"/>
    <s v="Asklepios Kliniken GmbH &amp; Co. KGaA"/>
    <s v="Broermann"/>
    <s v="Bernard Grosse Broermann"/>
    <s v="nicht verkauft"/>
    <m/>
    <s v="Bernard Grosse Broermann 1943"/>
    <s v="Alleingesellschafter, nicht mehr operativ tätig. "/>
    <m/>
    <m/>
    <n v="71"/>
    <n v="3"/>
    <n v="2.8"/>
    <n v="3"/>
    <n v="2.7"/>
    <n v="2.5"/>
    <n v="37"/>
    <n v="3.8266200000000001"/>
    <s v="individual"/>
    <n v="70"/>
    <n v="3"/>
    <n v="45"/>
    <n v="3"/>
    <m/>
    <m/>
    <n v="3.8266200000000001"/>
    <s v="nicht operativ"/>
    <e v="#VALUE!"/>
    <s v="x"/>
    <m/>
    <m/>
  </r>
  <r>
    <x v="6"/>
    <n v="1"/>
    <n v="1"/>
    <x v="6"/>
    <s v="6_1"/>
    <s v="6_1_1"/>
    <s v="Aton, Helios"/>
    <s v="n.a."/>
    <s v="Helmig"/>
    <s v="Lutz Helmig"/>
    <s v="Investor, Helios-Verkauf, 2005 für 1,5 Mrd€ "/>
    <s v="x"/>
    <s v="Lutz Helmig "/>
    <s v="Investmentholding, kontrolliert  vom Gründer Lutz+ Frau und 2 Töhcter "/>
    <m/>
    <m/>
    <n v="80"/>
    <n v="2.7"/>
    <n v="2.7"/>
    <n v="3"/>
    <n v="3.1"/>
    <n v="2.4"/>
    <n v="93"/>
    <n v="1.4577600000000002"/>
    <s v="individual"/>
    <n v="79"/>
    <n v="2.7"/>
    <n v="100"/>
    <n v="3"/>
    <m/>
    <m/>
    <n v="2.7"/>
    <s v="Investor"/>
    <e v="#VALUE!"/>
    <m/>
    <m/>
    <m/>
  </r>
  <r>
    <x v="7"/>
    <n v="1"/>
    <n v="1"/>
    <x v="7"/>
    <s v="7_1"/>
    <s v="7_1_1"/>
    <s v="AWD / Maschmeyer Group"/>
    <e v="#N/A"/>
    <s v="Maschmeyer"/>
    <s v="Carsten Maschmeyer"/>
    <s v="Investments"/>
    <s v="x"/>
    <s v=""/>
    <s v=""/>
    <m/>
    <m/>
    <n v="251"/>
    <n v="0.8"/>
    <n v="0.8"/>
    <n v="0.8"/>
    <n v="0.8"/>
    <n v="0.8"/>
    <n v="116"/>
    <n v="1.0933200000000001"/>
    <s v="individual"/>
    <m/>
    <m/>
    <n v="113"/>
    <n v="0"/>
    <m/>
    <m/>
    <n v="1.0933200000000001"/>
    <n v="1"/>
    <n v="1.0933200000000001"/>
    <s v="x"/>
    <m/>
    <m/>
  </r>
  <r>
    <x v="8"/>
    <n v="1"/>
    <n v="1"/>
    <x v="8"/>
    <s v="8_1"/>
    <s v="8_1_1"/>
    <s v="Axel Springer SE"/>
    <s v="Axel Springer SE"/>
    <s v="Döpfner"/>
    <s v="Mathias Döpfner"/>
    <s v="nicht verkauft"/>
    <m/>
    <s v="Matthias  Döpfner"/>
    <s v="CEO Springer (Manager)"/>
    <s v="x"/>
    <m/>
    <m/>
    <m/>
    <s v=""/>
    <s v=""/>
    <s v=""/>
    <s v=""/>
    <n v="98"/>
    <n v="1.3666499999999999"/>
    <s v="individual"/>
    <n v="126"/>
    <n v="1.8"/>
    <m/>
    <m/>
    <m/>
    <m/>
    <n v="1.3666499999999999"/>
    <s v="CEO"/>
    <e v="#VALUE!"/>
    <s v="x"/>
    <m/>
    <m/>
  </r>
  <r>
    <x v="8"/>
    <n v="2"/>
    <n v="1"/>
    <x v="8"/>
    <s v="8_2"/>
    <s v="8_2_1"/>
    <s v="Axel Springer SE"/>
    <s v="Axel Springer SE"/>
    <s v="Springer"/>
    <s v="Friede Springer"/>
    <s v="nicht verkauft"/>
    <m/>
    <s v="Friede Springer 1942"/>
    <s v="Nicht mehr operativ führend  tätig.Mehrheit am Konzern besitzt KKR"/>
    <m/>
    <m/>
    <m/>
    <m/>
    <s v=""/>
    <s v=""/>
    <s v=""/>
    <s v=""/>
    <n v="50"/>
    <n v="3.18885"/>
    <s v="individual"/>
    <n v="111"/>
    <n v="2"/>
    <n v="25"/>
    <n v="4.0999999999999996"/>
    <m/>
    <m/>
    <n v="3.18885"/>
    <s v="nicht operativ"/>
    <e v="#VALUE!"/>
    <s v="x"/>
    <m/>
    <m/>
  </r>
  <r>
    <x v="8"/>
    <s v="x"/>
    <s v="x"/>
    <x v="8"/>
    <s v="8_x"/>
    <s v="8_x_x"/>
    <s v="Axel Springer SE"/>
    <s v="Axel Springer SE"/>
    <s v="Springer und Döpfner"/>
    <s v="Friede Springer und Mathias Döpfner"/>
    <s v="nicht verkauft"/>
    <m/>
    <s v=""/>
    <s v=""/>
    <m/>
    <m/>
    <n v="52"/>
    <n v="3.8"/>
    <n v="4"/>
    <n v="4.0999999999999996"/>
    <n v="4.4000000000000004"/>
    <n v="4.3"/>
    <m/>
    <m/>
    <s v=""/>
    <m/>
    <m/>
    <m/>
    <m/>
    <m/>
    <m/>
    <n v="3.8"/>
    <n v="1"/>
    <n v="3.8"/>
    <m/>
    <m/>
    <m/>
  </r>
  <r>
    <x v="9"/>
    <n v="1"/>
    <n v="0"/>
    <x v="9"/>
    <s v="9_1"/>
    <s v="9_1_0"/>
    <s v="B. Braun"/>
    <s v="B. Braun Holding GmbH &amp; Co. KG"/>
    <s v="Braun"/>
    <m/>
    <s v="nicht verkauft"/>
    <m/>
    <s v="Anna Maria Braun 1979"/>
    <s v="Seit 2019 CEO"/>
    <s v="x"/>
    <m/>
    <n v="24"/>
    <n v="7"/>
    <n v="7"/>
    <n v="7.4"/>
    <n v="7.1"/>
    <n v="7.1"/>
    <m/>
    <m/>
    <s v=""/>
    <n v="27"/>
    <n v="7"/>
    <n v="13"/>
    <n v="7.4"/>
    <m/>
    <m/>
    <n v="10.477650000000001"/>
    <s v="CEO"/>
    <e v="#VALUE!"/>
    <m/>
    <m/>
    <m/>
  </r>
  <r>
    <x v="9"/>
    <n v="1"/>
    <n v="1"/>
    <x v="9"/>
    <s v="9_1"/>
    <s v="9_1_1"/>
    <s v="B. Braun"/>
    <s v="B. Braun Holding GmbH &amp; Co. KG"/>
    <s v="Braun"/>
    <s v="Anna Maria Braun"/>
    <s v="nicht verkauft"/>
    <m/>
    <s v=""/>
    <s v=""/>
    <m/>
    <m/>
    <m/>
    <m/>
    <s v=""/>
    <s v=""/>
    <s v=""/>
    <s v=""/>
    <n v="107"/>
    <n v="1.1844300000000001"/>
    <s v="individual"/>
    <m/>
    <m/>
    <m/>
    <m/>
    <m/>
    <m/>
    <n v="1.1844300000000001"/>
    <n v="1"/>
    <n v="1.1844300000000001"/>
    <s v="x"/>
    <m/>
    <m/>
  </r>
  <r>
    <x v="9"/>
    <n v="1"/>
    <n v="2"/>
    <x v="9"/>
    <s v="9_1"/>
    <s v="9_1_2"/>
    <s v="B. Braun"/>
    <s v="B. Braun Holding GmbH &amp; Co. KG"/>
    <s v="Braun"/>
    <s v="Bernhard Braun-Lüdicke"/>
    <s v="nicht verkauft"/>
    <m/>
    <s v=""/>
    <s v=""/>
    <m/>
    <m/>
    <m/>
    <m/>
    <s v=""/>
    <s v=""/>
    <s v=""/>
    <s v=""/>
    <n v="96"/>
    <n v="1.3666499999999999"/>
    <s v="individual"/>
    <m/>
    <m/>
    <m/>
    <m/>
    <m/>
    <m/>
    <n v="1.3666499999999999"/>
    <n v="1"/>
    <n v="1.3666499999999999"/>
    <s v="x"/>
    <m/>
    <m/>
  </r>
  <r>
    <x v="9"/>
    <n v="1"/>
    <n v="3"/>
    <x v="9"/>
    <s v="9_1"/>
    <s v="9_1_3"/>
    <s v="B. Braun"/>
    <s v="B. Braun Holding GmbH &amp; Co. KG"/>
    <s v="Braun"/>
    <s v="Eva Maria Braun-Lüdicke"/>
    <s v="nicht verkauft"/>
    <m/>
    <s v=""/>
    <s v=""/>
    <m/>
    <m/>
    <m/>
    <m/>
    <s v=""/>
    <s v=""/>
    <s v=""/>
    <s v=""/>
    <n v="97"/>
    <n v="1.3666499999999999"/>
    <s v="individual"/>
    <m/>
    <m/>
    <m/>
    <m/>
    <m/>
    <m/>
    <n v="1.3666499999999999"/>
    <n v="1"/>
    <n v="1.3666499999999999"/>
    <s v="x"/>
    <m/>
    <m/>
  </r>
  <r>
    <x v="9"/>
    <n v="1"/>
    <n v="4"/>
    <x v="9"/>
    <s v="9_1"/>
    <s v="9_1_4"/>
    <s v="B. Braun"/>
    <s v="B. Braun Holding GmbH &amp; Co. KG"/>
    <s v="Braun"/>
    <s v="Friederike Braun-Lüdicke"/>
    <s v="nicht verkauft"/>
    <m/>
    <s v=""/>
    <s v=""/>
    <m/>
    <m/>
    <m/>
    <m/>
    <s v=""/>
    <s v=""/>
    <s v=""/>
    <s v=""/>
    <n v="112"/>
    <n v="1.0933200000000001"/>
    <s v="individual"/>
    <m/>
    <m/>
    <m/>
    <m/>
    <m/>
    <m/>
    <n v="1.0933200000000001"/>
    <n v="1"/>
    <n v="1.0933200000000001"/>
    <s v="x"/>
    <m/>
    <m/>
  </r>
  <r>
    <x v="9"/>
    <n v="1"/>
    <n v="5"/>
    <x v="9"/>
    <s v="9_1"/>
    <s v="9_1_5"/>
    <s v="B. Braun"/>
    <s v="B. Braun Holding GmbH &amp; Co. KG"/>
    <s v="Braun"/>
    <s v="Johanna Braun"/>
    <s v="nicht verkauft"/>
    <m/>
    <s v=""/>
    <s v=""/>
    <m/>
    <m/>
    <m/>
    <m/>
    <s v=""/>
    <s v=""/>
    <s v=""/>
    <s v=""/>
    <n v="128"/>
    <n v="0.91110000000000002"/>
    <s v="individual"/>
    <m/>
    <m/>
    <m/>
    <m/>
    <m/>
    <m/>
    <n v="0.91110000000000002"/>
    <n v="1"/>
    <n v="0.91110000000000002"/>
    <m/>
    <m/>
    <m/>
  </r>
  <r>
    <x v="9"/>
    <n v="1"/>
    <n v="6"/>
    <x v="9"/>
    <s v="9_1"/>
    <s v="9_1_6"/>
    <s v="B. Braun"/>
    <s v="B. Braun Holding GmbH &amp; Co. KG"/>
    <s v="Braun"/>
    <s v="Karl Friedrich Braun"/>
    <s v="nicht verkauft"/>
    <m/>
    <s v=""/>
    <s v=""/>
    <m/>
    <m/>
    <m/>
    <m/>
    <s v=""/>
    <s v=""/>
    <s v=""/>
    <s v=""/>
    <n v="129"/>
    <n v="0.91110000000000002"/>
    <s v="individual"/>
    <m/>
    <m/>
    <m/>
    <m/>
    <m/>
    <m/>
    <n v="0.91110000000000002"/>
    <n v="1"/>
    <n v="0.91110000000000002"/>
    <m/>
    <m/>
    <m/>
  </r>
  <r>
    <x v="9"/>
    <n v="1"/>
    <n v="7"/>
    <x v="9"/>
    <s v="9_1"/>
    <s v="9_1_7"/>
    <s v="B. Braun"/>
    <s v="B. Braun Holding GmbH &amp; Co. KG"/>
    <s v="Braun"/>
    <s v="Ludwig Theodor Braun"/>
    <s v="nicht verkauft"/>
    <m/>
    <s v=""/>
    <s v=""/>
    <m/>
    <m/>
    <m/>
    <m/>
    <s v=""/>
    <s v=""/>
    <s v=""/>
    <s v=""/>
    <n v="111"/>
    <n v="1.0933200000000001"/>
    <s v="individual"/>
    <m/>
    <m/>
    <m/>
    <m/>
    <m/>
    <m/>
    <n v="1.0933200000000001"/>
    <n v="1"/>
    <n v="1.0933200000000001"/>
    <s v="x"/>
    <m/>
    <m/>
  </r>
  <r>
    <x v="9"/>
    <n v="1"/>
    <n v="8"/>
    <x v="9"/>
    <s v="9_1"/>
    <s v="9_1_8"/>
    <s v="B. Braun"/>
    <s v="B. Braun Holding GmbH &amp; Co. KG"/>
    <s v="Braun"/>
    <s v="Otto Philipp Braun"/>
    <s v="nicht verkauft"/>
    <m/>
    <s v=""/>
    <s v=""/>
    <m/>
    <m/>
    <m/>
    <m/>
    <s v=""/>
    <s v=""/>
    <s v=""/>
    <s v=""/>
    <n v="62"/>
    <n v="2.5510799999999998"/>
    <s v="individual"/>
    <m/>
    <m/>
    <m/>
    <m/>
    <m/>
    <m/>
    <n v="2.5510799999999998"/>
    <n v="1"/>
    <n v="2.5510799999999998"/>
    <s v="x"/>
    <m/>
    <m/>
  </r>
  <r>
    <x v="10"/>
    <n v="1"/>
    <n v="0"/>
    <x v="10"/>
    <s v="10_1"/>
    <s v="10_1_0"/>
    <s v="Bankhaus B. Metzler"/>
    <s v="B. Metzler seel. Sohn &amp; Co. Holding AG"/>
    <s v="von Metzler"/>
    <m/>
    <s v="nicht verkauft"/>
    <m/>
    <s v="Friedrich von Metzler 1943"/>
    <s v="Friedrich von Metzler 1943: Nicht mehr operativ tätig, Kinder in der Bank, aber nicht im Vorstand, Fanz von Metzler soll 2023 in der Vorstand aufsteigen "/>
    <s v="x"/>
    <m/>
    <n v="177"/>
    <n v="1.2"/>
    <n v="1.2"/>
    <n v="1.2"/>
    <n v="1.2"/>
    <n v="1.2"/>
    <m/>
    <m/>
    <s v=""/>
    <n v="173"/>
    <n v="1.2"/>
    <n v="101"/>
    <n v="0"/>
    <m/>
    <m/>
    <n v="1.2"/>
    <s v="Ab 2023"/>
    <e v="#VALUE!"/>
    <m/>
    <m/>
    <m/>
  </r>
  <r>
    <x v="11"/>
    <n v="1"/>
    <n v="1"/>
    <x v="11"/>
    <s v="11_1"/>
    <s v="11_1_1"/>
    <s v="Bartels-Langness"/>
    <n v="0"/>
    <s v="Langness"/>
    <s v="Hermann Langness"/>
    <s v="nicht verkauft"/>
    <m/>
    <s v="Hermann Langness 1953"/>
    <s v="Nicht mehr operativ führend  tätig."/>
    <m/>
    <m/>
    <n v="145"/>
    <n v="1.6"/>
    <n v="1.4"/>
    <n v="1.4"/>
    <n v="1.4"/>
    <n v="1.2"/>
    <m/>
    <m/>
    <s v=""/>
    <n v="138"/>
    <n v="1.6"/>
    <n v="140"/>
    <n v="0"/>
    <m/>
    <m/>
    <n v="1.6"/>
    <s v="nicht operativ"/>
    <e v="#VALUE!"/>
    <m/>
    <m/>
    <m/>
  </r>
  <r>
    <x v="12"/>
    <n v="1"/>
    <s v="x"/>
    <x v="12"/>
    <s v="12_1"/>
    <s v="12_1_x"/>
    <s v="Bauer-Verlag"/>
    <s v="Heinrich Bauer Verlag KG"/>
    <s v="Bauer"/>
    <s v="Yvonne, Mirja, Saskia und Nicola Bauer"/>
    <s v="nicht verkauft"/>
    <m/>
    <s v="Yvonne Bauer 1988"/>
    <s v="Seit 2010 CEO als Nachfolger für vater Heinz (1939). Sie besitzt 85%, die 3 Schwester je 5%."/>
    <s v="x"/>
    <m/>
    <n v="55"/>
    <n v="3.8"/>
    <n v="3.8"/>
    <n v="3.6"/>
    <n v="3.8"/>
    <n v="3.5"/>
    <m/>
    <m/>
    <s v=""/>
    <n v="51"/>
    <n v="3.8"/>
    <n v="37"/>
    <n v="3.6"/>
    <m/>
    <m/>
    <n v="3.8"/>
    <s v="CEO"/>
    <e v="#VALUE!"/>
    <m/>
    <m/>
    <m/>
  </r>
  <r>
    <x v="12"/>
    <n v="1"/>
    <n v="1"/>
    <x v="12"/>
    <s v="12_1"/>
    <s v="12_1_1"/>
    <s v="Bauer-Verlag"/>
    <s v="Heinrich Bauer Verlag KG"/>
    <s v="Bauer"/>
    <s v="Yvonne Bauer"/>
    <s v="nicht verkauft"/>
    <m/>
    <s v=""/>
    <s v=""/>
    <m/>
    <m/>
    <m/>
    <m/>
    <s v=""/>
    <s v=""/>
    <s v=""/>
    <s v=""/>
    <n v="64"/>
    <n v="2.4599700000000002"/>
    <s v="individual"/>
    <m/>
    <m/>
    <m/>
    <m/>
    <m/>
    <m/>
    <n v="2.4599700000000002"/>
    <n v="1"/>
    <n v="2.4599700000000002"/>
    <s v="x"/>
    <m/>
    <m/>
  </r>
  <r>
    <x v="13"/>
    <n v="1"/>
    <n v="0"/>
    <x v="13"/>
    <s v="13_1"/>
    <s v="13_1_0"/>
    <s v="Bauhaus AG"/>
    <s v="Schweiz"/>
    <s v="Baus"/>
    <m/>
    <s v="nicht verkauft"/>
    <m/>
    <s v="Bernd Baus"/>
    <s v="GF Bauhaus Deutschland "/>
    <s v="x"/>
    <m/>
    <n v="37"/>
    <n v="5.2"/>
    <n v="4.8"/>
    <n v="4.5"/>
    <n v="4.4000000000000004"/>
    <n v="4.2"/>
    <m/>
    <m/>
    <s v=""/>
    <n v="38"/>
    <n v="5.2"/>
    <n v="40"/>
    <n v="4.5"/>
    <m/>
    <m/>
    <n v="5.2"/>
    <s v="GF"/>
    <e v="#VALUE!"/>
    <s v="x"/>
    <m/>
    <m/>
  </r>
  <r>
    <x v="14"/>
    <n v="1"/>
    <n v="1"/>
    <x v="14"/>
    <s v="14_1"/>
    <s v="14_1_1"/>
    <s v="Bechtle"/>
    <s v="Bechtle Aktiengesellschaft"/>
    <s v="Schick"/>
    <s v="Karin Schick"/>
    <s v="nicht verkauft"/>
    <m/>
    <s v="Karin Schick"/>
    <s v="Nicht operativ tätig "/>
    <m/>
    <m/>
    <n v="139"/>
    <n v="1.6"/>
    <n v="2.8"/>
    <n v="2.6"/>
    <n v="1.4"/>
    <n v="1.3"/>
    <n v="76"/>
    <n v="2.0955299999999997"/>
    <s v="individual"/>
    <n v="145"/>
    <n v="1.6"/>
    <n v="479"/>
    <n v="0"/>
    <m/>
    <m/>
    <n v="2.0955299999999997"/>
    <s v="nicht operativ"/>
    <e v="#VALUE!"/>
    <m/>
    <m/>
    <m/>
  </r>
  <r>
    <x v="15"/>
    <n v="1"/>
    <n v="0"/>
    <x v="15"/>
    <s v="15_1"/>
    <s v="15_1_0"/>
    <s v="Benteler"/>
    <s v="Österreich"/>
    <s v="Benteler"/>
    <m/>
    <s v="nicht verkauft"/>
    <m/>
    <s v="Hubertus Benteler 1946 (eh. Konzernchef)_x000a_Familien nickht mehr operativ führend"/>
    <s v="2 Familienstämme mit je 50%, Stamm Helmut: 10 Pers. "/>
    <m/>
    <m/>
    <n v="166"/>
    <n v="1.4"/>
    <n v="1"/>
    <n v="1.5"/>
    <n v="2.2000000000000002"/>
    <n v="2.4"/>
    <m/>
    <m/>
    <s v=""/>
    <n v="152"/>
    <n v="1.4"/>
    <n v="67"/>
    <n v="0"/>
    <m/>
    <m/>
    <n v="1.4"/>
    <s v="nicht operativ"/>
    <e v="#VALUE!"/>
    <m/>
    <m/>
    <m/>
  </r>
  <r>
    <x v="16"/>
    <n v="1"/>
    <n v="0"/>
    <x v="16"/>
    <s v="16_1"/>
    <s v="16_1_0"/>
    <s v="Berggrün Holdings"/>
    <s v="USA"/>
    <s v="Berggrün"/>
    <m/>
    <s v="Investments"/>
    <s v="x"/>
    <s v="Nicholas Berggruen"/>
    <s v="HQ in Los Angeles "/>
    <m/>
    <m/>
    <m/>
    <m/>
    <s v=""/>
    <s v=""/>
    <s v=""/>
    <s v=""/>
    <m/>
    <m/>
    <s v=""/>
    <n v="66"/>
    <n v="3.1"/>
    <m/>
    <m/>
    <m/>
    <m/>
    <n v="3.1"/>
    <s v="Investor"/>
    <e v="#VALUE!"/>
    <s v="x"/>
    <m/>
    <m/>
  </r>
  <r>
    <x v="17"/>
    <n v="1"/>
    <n v="1"/>
    <x v="17"/>
    <s v="17_1"/>
    <s v="17_1_1"/>
    <s v="Bertelsmann"/>
    <s v="Bertelsmann SE &amp; Co. KGaA"/>
    <s v="Mohn"/>
    <s v="Liz Mohn"/>
    <s v="nicht verkauft"/>
    <m/>
    <s v="Christoph  Mohn "/>
    <s v="C. Mohn übernahm 2021 die Rolle als Familiensprecher von Mutter Liz Mohn; Familien nicht operativ im Konzern führend, in Zukunft: Carsten Coesfeld 1987: 2022 CEO von Bertelsmann Investments"/>
    <m/>
    <m/>
    <n v="26"/>
    <n v="6.3"/>
    <n v="4.5"/>
    <n v="4"/>
    <n v="3.8"/>
    <n v="3.8"/>
    <m/>
    <m/>
    <s v=""/>
    <n v="29"/>
    <n v="6.3"/>
    <n v="70"/>
    <n v="4"/>
    <n v="21"/>
    <n v="5.3269189999999993"/>
    <n v="6.3"/>
    <s v="nicht operativ"/>
    <e v="#VALUE!"/>
    <m/>
    <m/>
    <m/>
  </r>
  <r>
    <x v="17"/>
    <n v="1"/>
    <n v="2"/>
    <x v="17"/>
    <s v="17_1"/>
    <s v="17_1_2"/>
    <s v="Bertelsmann"/>
    <s v="Bertelsmann SE &amp; Co. KGaA"/>
    <s v="Mohn"/>
    <s v="Johannes Mohn"/>
    <s v="nicht verkauft"/>
    <m/>
    <s v=""/>
    <s v=""/>
    <m/>
    <m/>
    <m/>
    <m/>
    <s v=""/>
    <s v=""/>
    <s v=""/>
    <s v=""/>
    <m/>
    <m/>
    <s v=""/>
    <m/>
    <m/>
    <n v="95"/>
    <n v="0"/>
    <m/>
    <m/>
    <n v="0"/>
    <n v="1"/>
    <n v="0"/>
    <m/>
    <m/>
    <m/>
  </r>
  <r>
    <x v="18"/>
    <n v="1"/>
    <n v="1"/>
    <x v="18"/>
    <s v="18_1"/>
    <s v="18_1_1"/>
    <s v="Biontech, Ganymed"/>
    <s v="Biontech SE"/>
    <s v="Sahin und Türeci"/>
    <s v="Eheleute Ugur Sahin und Özlem Türeci"/>
    <s v="nicht verkauft"/>
    <m/>
    <s v="Ugur Sahin 1965 und seine Frau Özlem Türeci"/>
    <n v="0"/>
    <s v="x"/>
    <m/>
    <n v="27"/>
    <n v="6.1"/>
    <n v="13.5"/>
    <n v="2.2000000000000002"/>
    <n v="0.5"/>
    <s v="k. A."/>
    <n v="29"/>
    <n v="4.82883"/>
    <s v="individual"/>
    <n v="30"/>
    <n v="6.1"/>
    <m/>
    <m/>
    <n v="25"/>
    <n v="4.7520069999999999"/>
    <n v="6.1"/>
    <s v="CEO, Gründer "/>
    <e v="#VALUE!"/>
    <s v="x"/>
    <m/>
    <m/>
  </r>
  <r>
    <x v="19"/>
    <n v="1"/>
    <s v="x"/>
    <x v="19"/>
    <s v="19_1"/>
    <s v="19_1_x"/>
    <s v="Birkenstock"/>
    <s v="n.a."/>
    <s v="Birkenstock"/>
    <s v="Alex und Christian Birkenstock"/>
    <s v="Verkauf, 2021 ca. 4 Mrd€"/>
    <s v="x"/>
    <s v="Alex Birkenstock 1968_x000a_Christian Birkenstock 1972"/>
    <s v="Investor, 2 Brüder hielten je 50% am Konzern "/>
    <m/>
    <m/>
    <n v="116"/>
    <n v="2"/>
    <n v="2"/>
    <n v="0.4"/>
    <n v="0.4"/>
    <s v="k. A."/>
    <m/>
    <m/>
    <s v=""/>
    <n v="106"/>
    <n v="2"/>
    <m/>
    <m/>
    <m/>
    <m/>
    <n v="2"/>
    <s v="Investor"/>
    <e v="#VALUE!"/>
    <m/>
    <m/>
    <m/>
  </r>
  <r>
    <x v="19"/>
    <n v="1"/>
    <n v="1"/>
    <x v="19"/>
    <s v="19_1"/>
    <s v="19_1_1"/>
    <s v="Birkenstock"/>
    <s v="n.a."/>
    <s v="Birkenstock"/>
    <s v="Alex Birkenstock"/>
    <s v="Verkauf, 2021 ca. 4 Mrd€"/>
    <m/>
    <s v=""/>
    <s v=""/>
    <m/>
    <m/>
    <m/>
    <m/>
    <s v=""/>
    <s v=""/>
    <s v=""/>
    <s v=""/>
    <n v="86"/>
    <n v="1.54887"/>
    <s v="individual"/>
    <m/>
    <m/>
    <m/>
    <m/>
    <m/>
    <m/>
    <n v="1.54887"/>
    <n v="1"/>
    <n v="1.54887"/>
    <s v="x"/>
    <m/>
    <m/>
  </r>
  <r>
    <x v="19"/>
    <n v="1"/>
    <n v="2"/>
    <x v="19"/>
    <s v="19_1"/>
    <s v="19_1_2"/>
    <s v="Birkenstock"/>
    <s v="n.a."/>
    <s v="Birkenstock"/>
    <s v="Christian Birkenstock"/>
    <s v="Verkauf, 2021 ca. 4 Mrd€"/>
    <m/>
    <s v=""/>
    <s v=""/>
    <m/>
    <m/>
    <m/>
    <m/>
    <s v=""/>
    <s v=""/>
    <s v=""/>
    <s v=""/>
    <n v="87"/>
    <n v="1.54887"/>
    <s v="individual"/>
    <m/>
    <m/>
    <m/>
    <m/>
    <m/>
    <m/>
    <n v="1.54887"/>
    <n v="1"/>
    <n v="1.54887"/>
    <s v="x"/>
    <m/>
    <m/>
  </r>
  <r>
    <x v="20"/>
    <s v="x"/>
    <s v="x"/>
    <x v="20"/>
    <s v="20_x"/>
    <s v="20_x_x"/>
    <s v="BMW"/>
    <s v="BMW AG"/>
    <s v="Quandt und Klatten"/>
    <s v="Stefan Quandt und Susanne Klatten"/>
    <s v="nicht verkauft"/>
    <m/>
    <s v=""/>
    <s v=""/>
    <m/>
    <m/>
    <n v="3"/>
    <n v="33.299999999999997"/>
    <n v="34.200000000000003"/>
    <n v="25"/>
    <n v="26.5"/>
    <n v="34"/>
    <m/>
    <m/>
    <s v=""/>
    <m/>
    <m/>
    <m/>
    <m/>
    <m/>
    <m/>
    <n v="33.299999999999997"/>
    <n v="1"/>
    <n v="33.299999999999997"/>
    <m/>
    <m/>
    <m/>
  </r>
  <r>
    <x v="20"/>
    <s v="x"/>
    <n v="1"/>
    <x v="20"/>
    <s v="20_x"/>
    <s v="20_x_1"/>
    <s v="BMW"/>
    <s v="BMW AG"/>
    <s v="Quandt und Klatten"/>
    <s v="Stefan Quandt"/>
    <s v="nicht verkauft"/>
    <m/>
    <s v="Stefan Quandt "/>
    <n v="0"/>
    <m/>
    <m/>
    <m/>
    <m/>
    <s v=""/>
    <s v=""/>
    <s v=""/>
    <s v=""/>
    <n v="5"/>
    <n v="18.859770000000001"/>
    <s v="individual"/>
    <n v="11"/>
    <n v="17.25"/>
    <n v="9"/>
    <n v="0"/>
    <n v="4"/>
    <n v="19.582940000000001"/>
    <n v="19.582940000000001"/>
    <s v="Investor"/>
    <e v="#VALUE!"/>
    <s v="x"/>
    <m/>
    <m/>
  </r>
  <r>
    <x v="20"/>
    <s v="x"/>
    <n v="2"/>
    <x v="20"/>
    <s v="20_x"/>
    <s v="20_x_2"/>
    <s v="BMW"/>
    <s v="BMW AG"/>
    <s v="Quandt und Klatten"/>
    <s v="Susanne Klatten"/>
    <s v="nicht verkauft"/>
    <m/>
    <s v="Susanne Klatten"/>
    <s v="Es gib noch die Harald_Quandt-Töchter und noch andere, in den 70er Jahrens ausbez. Quandts. Hier nicht berücksichtigt. "/>
    <m/>
    <m/>
    <m/>
    <m/>
    <s v=""/>
    <s v=""/>
    <s v=""/>
    <s v=""/>
    <n v="4"/>
    <n v="22.13973"/>
    <s v="individual"/>
    <n v="10"/>
    <n v="17.25"/>
    <n v="5"/>
    <n v="0"/>
    <n v="3"/>
    <n v="22.188009999999998"/>
    <n v="22.188009999999998"/>
    <s v="Investor"/>
    <e v="#VALUE!"/>
    <s v="x"/>
    <m/>
    <m/>
  </r>
  <r>
    <x v="21"/>
    <n v="1"/>
    <n v="0"/>
    <x v="21"/>
    <s v="21_1"/>
    <s v="21_1_0"/>
    <s v="Boehringer Ingelheim"/>
    <s v="C.H. Boehringer Sohn AG &amp; Co. KG"/>
    <s v="Boehringer / von Baumbach"/>
    <m/>
    <s v="nicht verkauft"/>
    <m/>
    <s v="Hubertus von Baumbach "/>
    <s v="CEO  "/>
    <s v="x"/>
    <m/>
    <m/>
    <m/>
    <s v=""/>
    <s v=""/>
    <s v=""/>
    <s v=""/>
    <m/>
    <m/>
    <s v=""/>
    <n v="1"/>
    <n v="38"/>
    <m/>
    <m/>
    <m/>
    <m/>
    <n v="38"/>
    <s v="CEO"/>
    <e v="#VALUE!"/>
    <s v="x"/>
    <m/>
    <m/>
  </r>
  <r>
    <x v="22"/>
    <n v="1"/>
    <n v="2"/>
    <x v="22"/>
    <s v="22_1"/>
    <s v="22_1_2"/>
    <s v="Boehringer Mannheim"/>
    <s v="n.a."/>
    <s v="Engelhorn"/>
    <s v="Heidemarie Engelhorn"/>
    <s v="Verkauf, 1997 Verkauf des Konzerns für 9,5 Mrd € (steuerfrei) "/>
    <m/>
    <s v=""/>
    <s v=""/>
    <m/>
    <m/>
    <n v="86"/>
    <n v="2.5"/>
    <n v="1.8"/>
    <n v="2.5"/>
    <n v="2.7"/>
    <n v="2.8"/>
    <m/>
    <m/>
    <s v=""/>
    <m/>
    <m/>
    <n v="53"/>
    <s v="—"/>
    <m/>
    <m/>
    <n v="2.5"/>
    <n v="1"/>
    <n v="2.5"/>
    <m/>
    <m/>
    <m/>
  </r>
  <r>
    <x v="22"/>
    <n v="1"/>
    <s v="x"/>
    <x v="22"/>
    <s v="22_1"/>
    <s v="22_1_x"/>
    <s v="Boehringer Mannheim"/>
    <s v="n.a."/>
    <s v="Engelhorn"/>
    <s v="Julie und Philipp Engelhorn"/>
    <s v="Verkauf, 1997 Verkauf des Konzerns für 9,5 Mrd € (steuerfrei) "/>
    <m/>
    <s v=""/>
    <s v=""/>
    <m/>
    <m/>
    <n v="94"/>
    <n v="2.4"/>
    <n v="2.2000000000000002"/>
    <n v="2"/>
    <n v="2.2000000000000002"/>
    <n v="2.2999999999999998"/>
    <m/>
    <m/>
    <s v=""/>
    <m/>
    <m/>
    <n v="66"/>
    <n v="0"/>
    <m/>
    <m/>
    <n v="2.4"/>
    <n v="1"/>
    <n v="2.4"/>
    <m/>
    <m/>
    <m/>
  </r>
  <r>
    <x v="22"/>
    <n v="1"/>
    <n v="1"/>
    <x v="22"/>
    <s v="22_1"/>
    <s v="22_1_1"/>
    <s v="Boehringer Mannheim"/>
    <s v="n.a."/>
    <s v="Engelhorn"/>
    <s v="Traudl Engelhorn-Vechiatto"/>
    <s v="Verkauf, 1997 Verkauf des Konzerns für 9,5 Mrd € (steuerfrei) "/>
    <m/>
    <s v=""/>
    <s v=""/>
    <m/>
    <m/>
    <n v="100"/>
    <n v="2.2000000000000002"/>
    <n v="2"/>
    <n v="2"/>
    <n v="2.2000000000000002"/>
    <n v="2.2999999999999998"/>
    <n v="38"/>
    <n v="3.8266200000000001"/>
    <s v="family"/>
    <m/>
    <m/>
    <m/>
    <m/>
    <m/>
    <m/>
    <n v="3.8266200000000001"/>
    <n v="1"/>
    <n v="3.8266200000000001"/>
    <m/>
    <m/>
    <m/>
  </r>
  <r>
    <x v="22"/>
    <n v="1"/>
    <n v="0"/>
    <x v="22"/>
    <s v="22_1"/>
    <s v="22_1_0"/>
    <s v="Boehringer Mannheim"/>
    <s v="n.a."/>
    <s v="Engelhorn"/>
    <m/>
    <s v="Verkauf, 1997 Verkauf des Konzerns für 9,5 Mrd € (steuerfrei) "/>
    <s v="x"/>
    <s v="Traudl Engelhorn 1927"/>
    <s v="Seit 25 Jahen investieren die Erben nach dem Verkauf getrennt, Niemand ist operativ in der Führung tätig. "/>
    <m/>
    <m/>
    <m/>
    <m/>
    <s v=""/>
    <s v=""/>
    <s v=""/>
    <s v=""/>
    <m/>
    <m/>
    <s v=""/>
    <n v="26"/>
    <n v="7.1"/>
    <m/>
    <m/>
    <m/>
    <m/>
    <n v="7.1"/>
    <s v="nicht operativ"/>
    <e v="#VALUE!"/>
    <m/>
    <m/>
    <m/>
  </r>
  <r>
    <x v="23"/>
    <n v="1"/>
    <n v="1"/>
    <x v="23"/>
    <s v="23_1"/>
    <s v="23_1_1"/>
    <s v="BOFROST"/>
    <s v="Gleichstellungskonzern"/>
    <s v="Boquoi"/>
    <s v="Josef Boquoi"/>
    <s v="nicht verkauft"/>
    <m/>
    <s v="Josef Boquoi 1934"/>
    <s v="Nicht mehr operativ führend  tätig."/>
    <m/>
    <m/>
    <n v="111"/>
    <n v="2"/>
    <n v="2.1"/>
    <s v=""/>
    <n v="1.8"/>
    <n v="1.8"/>
    <n v="88"/>
    <n v="1.54887"/>
    <s v="family"/>
    <n v="116"/>
    <n v="2"/>
    <n v="138"/>
    <n v="0"/>
    <m/>
    <m/>
    <n v="2"/>
    <s v="nicht operativ"/>
    <e v="#VALUE!"/>
    <m/>
    <m/>
    <m/>
  </r>
  <r>
    <x v="24"/>
    <s v="x"/>
    <s v="x"/>
    <x v="24"/>
    <s v="24_x"/>
    <s v="24_x_x"/>
    <s v="Bosch"/>
    <s v="BOSCH Holding GmbH"/>
    <s v="Bosch, Zundel &amp; Madelung"/>
    <m/>
    <s v="nicht verkauft"/>
    <m/>
    <s v="Angelika Madelung"/>
    <s v="Familie schon lange  nicht mehr operativ  tätig."/>
    <m/>
    <m/>
    <n v="61"/>
    <n v="3.5"/>
    <n v="2.7"/>
    <n v="2.7"/>
    <n v="3.1"/>
    <n v="3.5"/>
    <m/>
    <m/>
    <s v=""/>
    <n v="57"/>
    <n v="3.5"/>
    <n v="29"/>
    <n v="2.7"/>
    <m/>
    <m/>
    <n v="3.5"/>
    <s v="nicht operativ"/>
    <e v="#VALUE!"/>
    <m/>
    <m/>
    <m/>
  </r>
  <r>
    <x v="25"/>
    <n v="1"/>
    <n v="0"/>
    <x v="25"/>
    <s v="25_1"/>
    <s v="25_1_0"/>
    <s v="Brose Fahrzeugteile"/>
    <n v="0"/>
    <s v="Stoschek"/>
    <m/>
    <s v="nicht verkauft"/>
    <m/>
    <s v="Michael Stoschek 1959"/>
    <s v="Nicht mehr operativ führend  tätig. Geschwister Michael Stoschek (eh. Konzernchef) und Christine Volkmann halten je 50%. "/>
    <m/>
    <m/>
    <n v="135"/>
    <n v="1.7"/>
    <n v="1.9"/>
    <n v="2.2000000000000002"/>
    <n v="2.8"/>
    <n v="3"/>
    <m/>
    <m/>
    <s v=""/>
    <n v="131"/>
    <n v="1.7"/>
    <n v="109"/>
    <n v="2.2000000000000002"/>
    <m/>
    <m/>
    <n v="1.7"/>
    <s v="nicht operativ"/>
    <e v="#VALUE!"/>
    <m/>
    <m/>
    <m/>
  </r>
  <r>
    <x v="26"/>
    <n v="1"/>
    <n v="0"/>
    <x v="26"/>
    <s v="26_1"/>
    <s v="26_1_0"/>
    <s v="Bruker"/>
    <s v="USA"/>
    <s v="Laukien"/>
    <m/>
    <s v="nicht verkauft"/>
    <m/>
    <s v="Isolde Kleiner"/>
    <s v="Günther Laukien (1924-1997) gründete den US-Konzern Bruker. Witwe Isolde Kleiner in Deutschland, die 4 Söhne sind in den USA"/>
    <s v="x"/>
    <m/>
    <n v="75"/>
    <n v="2.8"/>
    <n v="3.7"/>
    <n v="2.2000000000000002"/>
    <n v="2.4"/>
    <n v="2.1"/>
    <m/>
    <m/>
    <s v=""/>
    <n v="76"/>
    <n v="2.8"/>
    <m/>
    <m/>
    <m/>
    <m/>
    <n v="2.8"/>
    <s v="CEO"/>
    <e v="#VALUE!"/>
    <s v="x"/>
    <m/>
    <m/>
  </r>
  <r>
    <x v="27"/>
    <n v="1"/>
    <n v="0"/>
    <x v="27"/>
    <s v="27_1"/>
    <s v="27_1_0"/>
    <s v="Busch"/>
    <s v="Busch SE"/>
    <s v="Busch"/>
    <m/>
    <s v="nicht verkauft"/>
    <m/>
    <s v="Karl Busch 1933"/>
    <s v="Nicht mehr operativ führend  tätig."/>
    <m/>
    <m/>
    <n v="167"/>
    <n v="1.3"/>
    <n v="1.5"/>
    <n v="1.4"/>
    <n v="1"/>
    <n v="0.9"/>
    <m/>
    <m/>
    <s v=""/>
    <n v="168"/>
    <n v="1.3"/>
    <m/>
    <m/>
    <m/>
    <m/>
    <n v="1.3"/>
    <s v="nicht operativ"/>
    <e v="#VALUE!"/>
    <m/>
    <m/>
    <m/>
  </r>
  <r>
    <x v="28"/>
    <n v="1"/>
    <n v="1"/>
    <x v="28"/>
    <s v="28_1"/>
    <s v="28_1_1"/>
    <s v="Celonis"/>
    <n v="0"/>
    <s v="Rinke"/>
    <m/>
    <s v="nicht verkauft"/>
    <m/>
    <s v="Alexander Rinke"/>
    <n v="0"/>
    <s v="x"/>
    <m/>
    <m/>
    <m/>
    <s v=""/>
    <s v=""/>
    <s v=""/>
    <s v=""/>
    <m/>
    <m/>
    <s v=""/>
    <n v="208"/>
    <n v="1.8333333333333333"/>
    <m/>
    <m/>
    <m/>
    <m/>
    <n v="1.8333333333333333"/>
    <s v="CEO"/>
    <e v="#VALUE!"/>
    <s v="x"/>
    <m/>
    <m/>
  </r>
  <r>
    <x v="28"/>
    <n v="2"/>
    <n v="1"/>
    <x v="28"/>
    <s v="28_2"/>
    <s v="28_2_1"/>
    <s v="Celonis"/>
    <n v="0"/>
    <s v="Nominacher"/>
    <m/>
    <s v="nicht verkauft"/>
    <m/>
    <s v="Bastian Nominacher"/>
    <n v="0"/>
    <s v="x"/>
    <m/>
    <m/>
    <m/>
    <s v=""/>
    <s v=""/>
    <s v=""/>
    <s v=""/>
    <m/>
    <m/>
    <s v=""/>
    <n v="209"/>
    <n v="1.8333333333333333"/>
    <m/>
    <m/>
    <m/>
    <m/>
    <n v="1.8333333333333333"/>
    <s v="CEO"/>
    <e v="#VALUE!"/>
    <s v="x"/>
    <m/>
    <m/>
  </r>
  <r>
    <x v="28"/>
    <n v="3"/>
    <n v="1"/>
    <x v="28"/>
    <s v="28_3"/>
    <s v="28_3_1"/>
    <s v="Celonis"/>
    <n v="0"/>
    <s v="Klenk"/>
    <m/>
    <s v="nicht verkauft"/>
    <m/>
    <s v="Martin Klenk"/>
    <n v="0"/>
    <s v="x"/>
    <m/>
    <m/>
    <m/>
    <s v=""/>
    <s v=""/>
    <s v=""/>
    <s v=""/>
    <m/>
    <m/>
    <s v=""/>
    <n v="210"/>
    <n v="1.8333333333333333"/>
    <m/>
    <m/>
    <m/>
    <m/>
    <n v="1.8333333333333333"/>
    <s v="Vorstand"/>
    <e v="#VALUE!"/>
    <s v="x"/>
    <m/>
    <m/>
  </r>
  <r>
    <x v="28"/>
    <s v="x"/>
    <s v="x"/>
    <x v="28"/>
    <s v="28_x"/>
    <s v="28_x_x"/>
    <s v="Celonis"/>
    <n v="0"/>
    <s v="Klenk, Nominacher und Rinke"/>
    <m/>
    <s v="nicht verkauft"/>
    <m/>
    <s v=""/>
    <s v=""/>
    <m/>
    <m/>
    <n v="34"/>
    <n v="5.5"/>
    <n v="1.5"/>
    <n v="1.2"/>
    <n v="0.7"/>
    <s v="k. A."/>
    <m/>
    <m/>
    <s v=""/>
    <m/>
    <m/>
    <m/>
    <m/>
    <m/>
    <m/>
    <n v="5.5"/>
    <n v="1"/>
    <n v="5.5"/>
    <m/>
    <m/>
    <m/>
  </r>
  <r>
    <x v="29"/>
    <n v="1"/>
    <n v="0"/>
    <x v="29"/>
    <s v="29_1"/>
    <s v="29_1_0"/>
    <s v="Chopard"/>
    <s v="Schweiz"/>
    <s v="Scheufele"/>
    <m/>
    <s v="nicht verkauft"/>
    <m/>
    <s v="Karl-Friedrich Scheufele "/>
    <s v="(CEO)"/>
    <s v="x"/>
    <m/>
    <n v="186"/>
    <n v="1.1000000000000001"/>
    <n v="1.1000000000000001"/>
    <n v="1.2"/>
    <n v="1.3"/>
    <n v="1.4"/>
    <m/>
    <m/>
    <s v=""/>
    <n v="181"/>
    <n v="1.1000000000000001"/>
    <n v="124"/>
    <n v="0"/>
    <m/>
    <m/>
    <n v="1.1000000000000001"/>
    <s v="CEO"/>
    <e v="#VALUE!"/>
    <m/>
    <m/>
    <m/>
  </r>
  <r>
    <x v="30"/>
    <n v="1"/>
    <n v="0"/>
    <x v="30"/>
    <s v="30_1"/>
    <s v="30_1_0"/>
    <s v="Claas"/>
    <s v="Claas Kommanditgesellschaft auf Aktien mbH"/>
    <s v="Claas"/>
    <m/>
    <s v="nicht verkauft"/>
    <m/>
    <s v="Cathrina Claas-Mühlhäuser"/>
    <s v="Cathrina Claas-Mühlhäuser 1975 AR-Vors. _x000a_"/>
    <m/>
    <m/>
    <n v="96"/>
    <n v="2.4"/>
    <n v="1.9"/>
    <n v="1.8"/>
    <n v="2"/>
    <n v="2"/>
    <m/>
    <m/>
    <s v=""/>
    <n v="92"/>
    <n v="2.4"/>
    <n v="471"/>
    <n v="1.8"/>
    <m/>
    <m/>
    <n v="2.4"/>
    <s v="nicht operativ"/>
    <e v="#VALUE!"/>
    <m/>
    <m/>
    <m/>
  </r>
  <r>
    <x v="31"/>
    <n v="1"/>
    <n v="0"/>
    <x v="31"/>
    <s v="31_1"/>
    <s v="31_1_0"/>
    <s v="Compugroup"/>
    <s v="CompuGroup Medical SE &amp; Co. KGaA"/>
    <s v="Gotthardt"/>
    <m/>
    <s v="nicht verkauft"/>
    <m/>
    <s v="Frank Gotthardt 1950 "/>
    <n v="0"/>
    <m/>
    <m/>
    <n v="156"/>
    <n v="1.4"/>
    <n v="2.1"/>
    <n v="2"/>
    <n v="1.4"/>
    <n v="1.3"/>
    <m/>
    <m/>
    <s v=""/>
    <n v="160"/>
    <n v="1.4"/>
    <n v="374"/>
    <n v="0"/>
    <m/>
    <m/>
    <n v="1.4"/>
    <s v="nicht operativ"/>
    <e v="#VALUE!"/>
    <m/>
    <m/>
    <m/>
  </r>
  <r>
    <x v="32"/>
    <n v="1"/>
    <s v="x"/>
    <x v="32"/>
    <s v="32_1"/>
    <s v="32_1_x"/>
    <s v="Conle"/>
    <n v="0"/>
    <s v="Conle"/>
    <s v="Henning und Dieter Conle"/>
    <s v="nicht verkauft"/>
    <m/>
    <s v="Henning Conle"/>
    <s v="Cousin der Conles von LTU"/>
    <s v="x"/>
    <m/>
    <n v="211"/>
    <n v="1"/>
    <s v="k. A."/>
    <s v="k. A."/>
    <s v="k. A."/>
    <s v="k. A."/>
    <m/>
    <m/>
    <s v=""/>
    <n v="199"/>
    <n v="1"/>
    <n v="255"/>
    <n v="0"/>
    <m/>
    <m/>
    <n v="1"/>
    <s v="CEO, Gründer "/>
    <e v="#VALUE!"/>
    <m/>
    <m/>
    <m/>
  </r>
  <r>
    <x v="33"/>
    <n v="1"/>
    <n v="1"/>
    <x v="33"/>
    <s v="33_1"/>
    <s v="33_1_1"/>
    <s v="CTS Eventim"/>
    <s v="CTS EVENTIM AG &amp; Co. KGaA"/>
    <s v="Schulenberg"/>
    <s v="Klaus-Peter Schulenberg"/>
    <s v="nicht verkauft"/>
    <m/>
    <s v="Klaus-Peter Schulenberg 1951 "/>
    <n v="0"/>
    <s v="x"/>
    <m/>
    <n v="110"/>
    <n v="2"/>
    <n v="2.2000000000000002"/>
    <n v="1.6"/>
    <n v="2.5"/>
    <n v="2.2999999999999998"/>
    <n v="57"/>
    <n v="2.8244100000000003"/>
    <s v="individual"/>
    <n v="117"/>
    <n v="2"/>
    <n v="227"/>
    <n v="0"/>
    <m/>
    <m/>
    <n v="2.8244100000000003"/>
    <s v="CEO, Gründer "/>
    <e v="#VALUE!"/>
    <s v="x"/>
    <m/>
    <m/>
  </r>
  <r>
    <x v="34"/>
    <s v="x"/>
    <s v="x"/>
    <x v="34"/>
    <s v="34_x"/>
    <s v="34_x_x"/>
    <s v="Dachser"/>
    <s v="DACHSER Group SE &amp; Co. KG"/>
    <s v="Rohde-Dachser und Simon"/>
    <m/>
    <s v="nicht verkauft"/>
    <m/>
    <s v="Bernhard Simon 1960"/>
    <s v="Bis 2020 CEO, seitdem Familie nicht mehr operativ tätig "/>
    <m/>
    <m/>
    <n v="81"/>
    <n v="2.7"/>
    <n v="2.2999999999999998"/>
    <n v="2.5"/>
    <n v="2.7"/>
    <n v="2.5"/>
    <m/>
    <m/>
    <s v=""/>
    <n v="78"/>
    <n v="2.7"/>
    <n v="68"/>
    <n v="2.5"/>
    <m/>
    <m/>
    <n v="2.7"/>
    <s v="nicht operativ"/>
    <e v="#VALUE!"/>
    <m/>
    <m/>
    <m/>
  </r>
  <r>
    <x v="35"/>
    <n v="1"/>
    <n v="0"/>
    <x v="35"/>
    <s v="35_1"/>
    <s v="35_1_0"/>
    <s v="Dalli-Werk / Grünenthal"/>
    <s v="Grünenthal Pharma GmbH &amp; Co. Kommanditgesellschaft, Dalli-Werke GmbH &amp; Co. KG"/>
    <s v="Wirtz"/>
    <m/>
    <s v="nicht verkauft"/>
    <m/>
    <s v="Hermann Wirtz"/>
    <n v="0"/>
    <s v="x"/>
    <m/>
    <n v="157"/>
    <n v="1.4"/>
    <n v="1.8"/>
    <n v="1.8"/>
    <n v="2"/>
    <n v="2.6"/>
    <m/>
    <m/>
    <s v=""/>
    <n v="150"/>
    <n v="1.4"/>
    <n v="42"/>
    <n v="1.8"/>
    <m/>
    <m/>
    <n v="1.4"/>
    <s v="CEO (Dalli-Werke) "/>
    <e v="#VALUE!"/>
    <m/>
    <m/>
    <m/>
  </r>
  <r>
    <x v="36"/>
    <n v="1"/>
    <n v="1"/>
    <x v="36"/>
    <s v="36_1"/>
    <s v="36_1_1"/>
    <s v="Deichmann"/>
    <s v="Deichmann SE"/>
    <s v="Deichmann"/>
    <s v="Heinrich Deichmann"/>
    <s v="nicht verkauft"/>
    <m/>
    <s v="Heinrich Otto Deichmann 1962"/>
    <n v="0"/>
    <s v="x"/>
    <m/>
    <n v="51"/>
    <n v="3.8"/>
    <n v="4.0999999999999996"/>
    <n v="4.3"/>
    <n v="4.5"/>
    <n v="4.4000000000000004"/>
    <m/>
    <m/>
    <s v=""/>
    <n v="52"/>
    <n v="3.8"/>
    <n v="27"/>
    <n v="4.3"/>
    <n v="20"/>
    <n v="5.6952220000000002"/>
    <n v="5.6952220000000002"/>
    <s v="CEO"/>
    <e v="#VALUE!"/>
    <m/>
    <m/>
    <m/>
  </r>
  <r>
    <x v="37"/>
    <n v="1"/>
    <n v="1"/>
    <x v="37"/>
    <s v="37_1"/>
    <s v="37_1_1"/>
    <s v="Dermapharm AG"/>
    <s v="Dermapharm Holding SE"/>
    <s v="Beier"/>
    <s v="Wilhelm Beier"/>
    <s v="nicht verkauft"/>
    <m/>
    <s v="Wilhelm „Willi“ Beier"/>
    <s v="Nicht mehr operativ führend  tätig. Firmengründer W Beier ist AR-Vors, "/>
    <m/>
    <m/>
    <n v="134"/>
    <n v="1.7"/>
    <n v="3.2"/>
    <n v="1.9"/>
    <n v="1.4"/>
    <n v="1.2"/>
    <n v="60"/>
    <n v="2.6421899999999998"/>
    <s v="family"/>
    <n v="134"/>
    <n v="1.7"/>
    <m/>
    <m/>
    <m/>
    <m/>
    <n v="2.6421899999999998"/>
    <s v="nicht operativ"/>
    <e v="#VALUE!"/>
    <m/>
    <m/>
    <m/>
  </r>
  <r>
    <x v="38"/>
    <n v="1"/>
    <n v="0"/>
    <x v="38"/>
    <s v="38_1"/>
    <s v="38_1_0"/>
    <s v="Diehl"/>
    <s v="Diehl Stiftung &amp; Co KG"/>
    <s v="Diehl"/>
    <m/>
    <s v="nicht verkauft"/>
    <m/>
    <s v="Werner Diehl 1946"/>
    <s v="Nicht mehr operativ führend  tätig. 3 Brüder mit je 1/3"/>
    <m/>
    <m/>
    <n v="144"/>
    <n v="1.6"/>
    <n v="1.4"/>
    <n v="1.4"/>
    <n v="1.9"/>
    <n v="2"/>
    <m/>
    <m/>
    <s v=""/>
    <n v="139"/>
    <n v="1.6"/>
    <n v="51"/>
    <n v="1.4"/>
    <m/>
    <m/>
    <n v="1.6"/>
    <s v="nicht operativ"/>
    <e v="#VALUE!"/>
    <m/>
    <m/>
    <m/>
  </r>
  <r>
    <x v="39"/>
    <n v="1"/>
    <n v="0"/>
    <x v="39"/>
    <s v="39_1"/>
    <s v="39_1_0"/>
    <s v="Dietz AG"/>
    <n v="0"/>
    <s v="Dietz"/>
    <m/>
    <s v="nicht verkauft"/>
    <m/>
    <s v="Dr. Wolfgang Dietz "/>
    <n v="0"/>
    <s v="x"/>
    <m/>
    <n v="207"/>
    <n v="1"/>
    <n v="0.9"/>
    <s v="k. A."/>
    <s v="k. A."/>
    <s v="k. A."/>
    <m/>
    <m/>
    <s v=""/>
    <n v="201"/>
    <n v="1"/>
    <m/>
    <m/>
    <m/>
    <m/>
    <n v="1"/>
    <s v="CEO"/>
    <e v="#VALUE!"/>
    <s v="x"/>
    <m/>
    <m/>
  </r>
  <r>
    <x v="40"/>
    <n v="1"/>
    <n v="0"/>
    <x v="40"/>
    <s v="40_1"/>
    <s v="40_1_0"/>
    <s v="DKV Euroservice"/>
    <s v="DKV MOBILITY SERVICES HOLDING GmbH + Co. KG"/>
    <s v="Fischer"/>
    <m/>
    <s v="nicht verkauft"/>
    <m/>
    <s v="Jan Fischer 1966_x000a_Nicole Fischer 1964, beide mit je  50%"/>
    <n v="0"/>
    <m/>
    <m/>
    <n v="95"/>
    <n v="2.4"/>
    <n v="2"/>
    <n v="1.8"/>
    <n v="1.6"/>
    <n v="1.3"/>
    <m/>
    <m/>
    <s v=""/>
    <n v="93"/>
    <n v="2.4"/>
    <m/>
    <m/>
    <m/>
    <m/>
    <n v="2.4"/>
    <s v="nicht operativ"/>
    <e v="#VALUE!"/>
    <s v="x"/>
    <m/>
    <m/>
  </r>
  <r>
    <x v="41"/>
    <n v="1"/>
    <n v="1"/>
    <x v="41"/>
    <s v="41_1"/>
    <s v="41_1_1"/>
    <s v="DM-Drogerien"/>
    <s v="dm-drogerie markt Verwaltungs-GmbH"/>
    <s v="Werner"/>
    <m/>
    <s v="nicht verkauft"/>
    <m/>
    <s v="Christoph Werner "/>
    <s v="Firmengründer Götz Werner starb 2022), 7 Kinder "/>
    <s v="x"/>
    <m/>
    <m/>
    <m/>
    <s v=""/>
    <s v=""/>
    <s v=""/>
    <s v=""/>
    <m/>
    <m/>
    <s v=""/>
    <n v="83"/>
    <n v="2.6"/>
    <n v="107"/>
    <n v="2.2999999999999998"/>
    <m/>
    <m/>
    <n v="2.6"/>
    <s v="CEO"/>
    <e v="#VALUE!"/>
    <m/>
    <m/>
    <m/>
  </r>
  <r>
    <x v="41"/>
    <n v="2"/>
    <n v="1"/>
    <x v="41"/>
    <s v="41_2"/>
    <s v="41_2_1"/>
    <s v="DM-Drogerien"/>
    <s v="dm-drogerie markt Verwaltungs-GmbH"/>
    <s v="Lehmann"/>
    <s v="Kevin David Lehmann"/>
    <s v="nicht verkauft"/>
    <m/>
    <s v="Günther Lehmann"/>
    <s v="Er war nur Geldgeber für dm, nie operativ tätig, Dafür Immobilienimperium "/>
    <m/>
    <m/>
    <m/>
    <m/>
    <s v=""/>
    <s v=""/>
    <s v=""/>
    <s v=""/>
    <n v="71"/>
    <n v="2.1866400000000001"/>
    <s v="individual"/>
    <n v="82"/>
    <n v="2.6"/>
    <n v="108"/>
    <n v="2.2999999999999998"/>
    <m/>
    <m/>
    <n v="2.6"/>
    <s v="nicht operativ"/>
    <e v="#VALUE!"/>
    <s v="x"/>
    <m/>
    <m/>
  </r>
  <r>
    <x v="41"/>
    <s v="x"/>
    <s v="x"/>
    <x v="41"/>
    <s v="41_x"/>
    <s v="41_x_x"/>
    <s v="DM-Drogerien"/>
    <s v="dm-drogerie markt Verwaltungs-GmbH"/>
    <s v="Werner und Lehmann"/>
    <m/>
    <s v="nicht verkauft"/>
    <m/>
    <s v=""/>
    <s v=""/>
    <m/>
    <m/>
    <n v="36"/>
    <n v="5.2"/>
    <n v="4.8"/>
    <n v="4.5999999999999996"/>
    <n v="4.4000000000000004"/>
    <n v="4.4000000000000004"/>
    <m/>
    <m/>
    <s v=""/>
    <m/>
    <m/>
    <m/>
    <m/>
    <m/>
    <m/>
    <n v="5.2"/>
    <n v="1"/>
    <n v="5.2"/>
    <m/>
    <m/>
    <m/>
  </r>
  <r>
    <x v="42"/>
    <n v="1"/>
    <n v="1"/>
    <x v="42"/>
    <s v="42_1"/>
    <s v="42_1_1"/>
    <s v="Dohle"/>
    <s v="Dohle Handelsgruppe Holding GmbH &amp; Co. KG"/>
    <s v="Dohle"/>
    <s v="Kurt Dohle"/>
    <s v="nicht verkauft"/>
    <m/>
    <s v="Klaus Dohle 1966"/>
    <s v="Bis 2013 Konzernchef, Familien nicht mehr operativ führend "/>
    <m/>
    <m/>
    <n v="161"/>
    <n v="1.4"/>
    <n v="1.3"/>
    <n v="1.5"/>
    <n v="1.5"/>
    <n v="1.8"/>
    <m/>
    <m/>
    <s v=""/>
    <n v="156"/>
    <n v="1.4"/>
    <n v="86"/>
    <n v="0"/>
    <m/>
    <m/>
    <n v="1.4"/>
    <s v="nicht operativ"/>
    <e v="#VALUE!"/>
    <m/>
    <m/>
    <m/>
  </r>
  <r>
    <x v="43"/>
    <s v="x"/>
    <s v="x"/>
    <x v="43"/>
    <s v="43_x"/>
    <s v="43_x_x"/>
    <s v="Döhler Group SE"/>
    <s v="Döhler Group SE "/>
    <s v="Gemmer und Klein"/>
    <m/>
    <s v="nicht verkauft"/>
    <m/>
    <s v="Dr. Jochen Klein 1943 (eh. GF)"/>
    <s v="Nicht mehr operativ führend  tätig., 2 Familienstämme (Gemmer, Klein) mit je 50%"/>
    <m/>
    <m/>
    <n v="208"/>
    <n v="1"/>
    <n v="0.8"/>
    <n v="0.9"/>
    <n v="0.9"/>
    <n v="1"/>
    <m/>
    <m/>
    <s v=""/>
    <n v="189"/>
    <n v="1"/>
    <m/>
    <m/>
    <m/>
    <m/>
    <n v="1"/>
    <s v="nicht operativ"/>
    <e v="#VALUE!"/>
    <m/>
    <m/>
    <m/>
  </r>
  <r>
    <x v="44"/>
    <n v="1"/>
    <s v="x"/>
    <x v="44"/>
    <s v="44_1"/>
    <s v="44_1_x"/>
    <s v="Dr. Oetker"/>
    <s v="Dr. August Oetker KG"/>
    <s v="Oetker"/>
    <s v="Richard und Philip Oetker, Rudolf Louis Schweizer, Markus von Luttitz und Ludwig Graf Douglas"/>
    <s v="nicht verkauft"/>
    <m/>
    <s v=""/>
    <s v=""/>
    <m/>
    <m/>
    <n v="43"/>
    <n v="4.5"/>
    <n v="4.5"/>
    <n v="7.4"/>
    <n v="7.6"/>
    <n v="8"/>
    <m/>
    <m/>
    <s v=""/>
    <m/>
    <m/>
    <m/>
    <m/>
    <m/>
    <m/>
    <n v="4.5"/>
    <m/>
    <e v="#DIV/0!"/>
    <m/>
    <m/>
    <m/>
  </r>
  <r>
    <x v="44"/>
    <n v="1"/>
    <s v="x"/>
    <x v="44"/>
    <s v="44_1"/>
    <s v="44_1_x"/>
    <s v="Dr. Oetker"/>
    <s v="Dr. August Oetker KG"/>
    <s v="Oetker"/>
    <s v="Alfred, Carl Ferdinand und Julia Oetker"/>
    <s v="nicht verkauft"/>
    <m/>
    <s v=""/>
    <s v=""/>
    <m/>
    <m/>
    <n v="59"/>
    <n v="3.5"/>
    <n v="3.5"/>
    <n v="7.4"/>
    <n v="7.6"/>
    <n v="8"/>
    <m/>
    <m/>
    <s v=""/>
    <m/>
    <m/>
    <m/>
    <m/>
    <m/>
    <m/>
    <n v="3.5"/>
    <m/>
    <e v="#DIV/0!"/>
    <m/>
    <m/>
    <m/>
  </r>
  <r>
    <x v="44"/>
    <n v="1"/>
    <n v="1"/>
    <x v="44"/>
    <s v="44_1"/>
    <s v="44_1_1"/>
    <s v="Dr. Oetker"/>
    <s v="Dr. August Oetker KG"/>
    <s v="Oetker"/>
    <s v="Alfred Oetker"/>
    <s v="nicht verkauft"/>
    <m/>
    <s v=""/>
    <s v=""/>
    <m/>
    <m/>
    <m/>
    <m/>
    <s v=""/>
    <s v=""/>
    <s v=""/>
    <s v=""/>
    <n v="52"/>
    <n v="3.0066299999999999"/>
    <s v="individual"/>
    <m/>
    <m/>
    <m/>
    <m/>
    <m/>
    <m/>
    <n v="3.0066299999999999"/>
    <n v="1"/>
    <n v="3.0066299999999999"/>
    <s v="x"/>
    <m/>
    <m/>
  </r>
  <r>
    <x v="44"/>
    <n v="1"/>
    <n v="2"/>
    <x v="44"/>
    <s v="44_1"/>
    <s v="44_1_2"/>
    <s v="Dr. Oetker"/>
    <s v="Dr. August Oetker KG"/>
    <s v="Oetker"/>
    <s v="Carl Ferdinand Oetker"/>
    <s v="nicht verkauft"/>
    <m/>
    <s v=""/>
    <s v=""/>
    <m/>
    <m/>
    <m/>
    <m/>
    <s v=""/>
    <s v=""/>
    <s v=""/>
    <s v=""/>
    <n v="53"/>
    <n v="3.0066299999999999"/>
    <s v="individual"/>
    <m/>
    <m/>
    <m/>
    <m/>
    <m/>
    <m/>
    <n v="3.0066299999999999"/>
    <n v="1"/>
    <n v="3.0066299999999999"/>
    <s v="x"/>
    <m/>
    <m/>
  </r>
  <r>
    <x v="44"/>
    <n v="1"/>
    <n v="3"/>
    <x v="44"/>
    <s v="44_1"/>
    <s v="44_1_3"/>
    <s v="Dr. Oetker"/>
    <s v="Dr. August Oetker KG"/>
    <s v="Oetker"/>
    <s v="Julia Oetker"/>
    <s v="nicht verkauft"/>
    <m/>
    <s v=""/>
    <s v=""/>
    <m/>
    <m/>
    <m/>
    <m/>
    <s v=""/>
    <s v=""/>
    <s v=""/>
    <s v=""/>
    <n v="54"/>
    <n v="3.0066299999999999"/>
    <s v="individual"/>
    <m/>
    <m/>
    <m/>
    <m/>
    <m/>
    <m/>
    <n v="3.0066299999999999"/>
    <n v="1"/>
    <n v="3.0066299999999999"/>
    <s v="x"/>
    <m/>
    <m/>
  </r>
  <r>
    <x v="44"/>
    <s v="x"/>
    <s v="x"/>
    <x v="44"/>
    <s v="44_x"/>
    <s v="44_x_x"/>
    <s v="Dr. Oetker"/>
    <s v="Dr. August Oetker KG"/>
    <s v="Oetker"/>
    <m/>
    <s v="nicht verkauft"/>
    <m/>
    <s v="Rudolf Louis Schweizer (Beiratschef)"/>
    <s v="Nicht mehr operativ führend  tätig., Hier nur Nachfahren von Rudolf August Oetker (1915- 2007): 8 Kinder aus 3 Ehen (zerstritten), 2021 Realteilung des Konzerns "/>
    <m/>
    <m/>
    <m/>
    <m/>
    <s v=""/>
    <s v=""/>
    <s v=""/>
    <s v=""/>
    <m/>
    <m/>
    <s v=""/>
    <n v="21"/>
    <n v="8"/>
    <n v="8"/>
    <n v="7.4"/>
    <m/>
    <m/>
    <n v="8"/>
    <s v="nicht operativ"/>
    <e v="#VALUE!"/>
    <m/>
    <m/>
    <m/>
  </r>
  <r>
    <x v="45"/>
    <n v="1"/>
    <n v="1"/>
    <x v="45"/>
    <s v="45_1"/>
    <s v="45_1_1"/>
    <s v="Dräxlmaier"/>
    <s v="Fritz Dräxlmaier GmbH &amp; Co.KG"/>
    <s v="Dräxlmaier"/>
    <s v="Fritz Dräxlmaier"/>
    <s v="nicht verkauft"/>
    <m/>
    <s v="Fritz Dräxlmaier 1952"/>
    <s v="Aber die Tochter ist zu 100% die Besitzerin "/>
    <s v="x"/>
    <m/>
    <n v="164"/>
    <n v="1.4"/>
    <n v="1.2"/>
    <n v="1"/>
    <n v="1.1000000000000001"/>
    <n v="1.2"/>
    <n v="99"/>
    <n v="1.3666499999999999"/>
    <s v="individual"/>
    <n v="158"/>
    <n v="1.4"/>
    <n v="129"/>
    <n v="0"/>
    <m/>
    <m/>
    <n v="1.4"/>
    <s v="CEO"/>
    <e v="#VALUE!"/>
    <m/>
    <m/>
    <m/>
  </r>
  <r>
    <x v="46"/>
    <n v="1"/>
    <n v="1"/>
    <x v="46"/>
    <s v="46_1"/>
    <s v="46_1_1"/>
    <s v="Droege"/>
    <s v="Investmentunternehmen"/>
    <s v="Droege"/>
    <s v="Walter P. J. Droege"/>
    <s v="nicht verkauft"/>
    <m/>
    <s v="Walter Droege 1955 und Sohn Dr. Ernest W. Droege 1985"/>
    <n v="0"/>
    <s v="x"/>
    <m/>
    <n v="38"/>
    <n v="5"/>
    <n v="4.5999999999999996"/>
    <n v="4.5999999999999996"/>
    <n v="4.4000000000000004"/>
    <n v="4.2"/>
    <n v="36"/>
    <n v="3.9177299999999997"/>
    <s v="individual"/>
    <n v="39"/>
    <n v="5"/>
    <m/>
    <m/>
    <m/>
    <m/>
    <n v="5"/>
    <s v="CEO"/>
    <e v="#VALUE!"/>
    <m/>
    <m/>
    <m/>
  </r>
  <r>
    <x v="46"/>
    <n v="1"/>
    <s v="x"/>
    <x v="46"/>
    <s v="46_1"/>
    <s v="46_1_x"/>
    <s v="Droege"/>
    <s v="Investmentunternehmen"/>
    <s v="Droege"/>
    <s v="Walter P. J. Droege und Hedda im Brahm Droege"/>
    <s v="nicht verkauft"/>
    <m/>
    <s v=""/>
    <s v=""/>
    <m/>
    <m/>
    <m/>
    <m/>
    <s v=""/>
    <s v=""/>
    <s v=""/>
    <s v=""/>
    <m/>
    <m/>
    <s v=""/>
    <m/>
    <m/>
    <n v="88"/>
    <n v="4.5999999999999996"/>
    <m/>
    <m/>
    <n v="0"/>
    <n v="1"/>
    <n v="0"/>
    <m/>
    <m/>
    <m/>
  </r>
  <r>
    <x v="46"/>
    <n v="1"/>
    <n v="2"/>
    <x v="46"/>
    <s v="46_1"/>
    <s v="46_1_2"/>
    <s v="Droege"/>
    <s v="Investmentunternehmen"/>
    <s v="Droege"/>
    <s v="Hedda im Brahm Droege"/>
    <s v="nicht verkauft"/>
    <m/>
    <s v=""/>
    <s v=""/>
    <m/>
    <m/>
    <m/>
    <m/>
    <s v=""/>
    <s v=""/>
    <s v=""/>
    <s v=""/>
    <n v="114"/>
    <n v="1.0933200000000001"/>
    <s v="individual"/>
    <m/>
    <m/>
    <m/>
    <m/>
    <m/>
    <m/>
    <n v="1.0933200000000001"/>
    <n v="1"/>
    <n v="1.0933200000000001"/>
    <m/>
    <m/>
    <m/>
  </r>
  <r>
    <x v="47"/>
    <n v="1"/>
    <s v="x"/>
    <x v="47"/>
    <s v="47_1"/>
    <s v="47_1_x"/>
    <s v="DVAG"/>
    <s v="Deutsche Vermögensberatung Holding GmbH"/>
    <s v="Pohl"/>
    <s v="Andreas und Reinfried Pohl, Jr."/>
    <s v="nicht verkauft"/>
    <m/>
    <s v="Reinfried Pohl 1959_x000a_Andreas Pohl"/>
    <s v="2 Gründersöhne mit je 50% und beide sind GF"/>
    <s v="x"/>
    <m/>
    <n v="79"/>
    <n v="2.8"/>
    <n v="2.5"/>
    <n v="1.8"/>
    <n v="2.1"/>
    <s v="k. A."/>
    <m/>
    <m/>
    <s v=""/>
    <n v="77"/>
    <n v="2.8"/>
    <n v="33"/>
    <s v="—"/>
    <m/>
    <m/>
    <n v="2.8"/>
    <s v="CEO"/>
    <e v="#VALUE!"/>
    <m/>
    <m/>
    <m/>
  </r>
  <r>
    <x v="47"/>
    <n v="1"/>
    <n v="1"/>
    <x v="47"/>
    <s v="47_1"/>
    <s v="47_1_1"/>
    <s v="DVAG"/>
    <s v="Deutsche Vermögensberatung Holding GmbH"/>
    <s v="Pohl"/>
    <s v="Andreas Pohl"/>
    <s v="nicht verkauft"/>
    <m/>
    <s v=""/>
    <s v=""/>
    <m/>
    <m/>
    <m/>
    <m/>
    <s v=""/>
    <s v=""/>
    <s v=""/>
    <s v=""/>
    <n v="100"/>
    <n v="1.3666499999999999"/>
    <s v="individual"/>
    <m/>
    <m/>
    <m/>
    <m/>
    <m/>
    <m/>
    <n v="1.3666499999999999"/>
    <n v="1"/>
    <n v="1.3666499999999999"/>
    <s v="x"/>
    <m/>
    <m/>
  </r>
  <r>
    <x v="47"/>
    <n v="1"/>
    <n v="2"/>
    <x v="47"/>
    <s v="47_1"/>
    <s v="47_1_2"/>
    <s v="DVAG"/>
    <s v="Deutsche Vermögensberatung Holding GmbH"/>
    <s v="Pohl"/>
    <s v="Reinfried Pohl, Jr."/>
    <s v="nicht verkauft"/>
    <m/>
    <s v=""/>
    <s v=""/>
    <m/>
    <m/>
    <m/>
    <m/>
    <s v=""/>
    <s v=""/>
    <s v=""/>
    <s v=""/>
    <n v="101"/>
    <n v="1.3666499999999999"/>
    <s v="individual"/>
    <m/>
    <m/>
    <m/>
    <m/>
    <m/>
    <m/>
    <n v="1.3666499999999999"/>
    <n v="1"/>
    <n v="1.3666499999999999"/>
    <s v="x"/>
    <m/>
    <m/>
  </r>
  <r>
    <x v="48"/>
    <n v="1"/>
    <n v="0"/>
    <x v="48"/>
    <s v="48_1"/>
    <s v="48_1_0"/>
    <s v="Dyckerhoff Zementwerke"/>
    <s v="n.a."/>
    <s v="Dyckerhoff"/>
    <m/>
    <s v="Verkauf, 2002 für 500m€"/>
    <s v="x"/>
    <s v="Philipp Dyckerhoff"/>
    <s v="Großer Clan (2012: 400 Pers.)  zahlreiche Familienmitgl. Investieren gemeinsam über SFO; Firmenauskunft für Familie Wilhelm G. Dyckerhoff Vermögensverwaltungsgesellschaft mbH &amp; Co. KG (32 Gesellschafter) "/>
    <m/>
    <m/>
    <n v="195"/>
    <n v="1"/>
    <n v="1"/>
    <n v="1.1000000000000001"/>
    <n v="1.2000000000000002"/>
    <s v="k. A."/>
    <m/>
    <m/>
    <s v=""/>
    <n v="191"/>
    <n v="1"/>
    <n v="183"/>
    <n v="0"/>
    <m/>
    <m/>
    <n v="1"/>
    <s v="Investor"/>
    <e v="#VALUE!"/>
    <m/>
    <m/>
    <m/>
  </r>
  <r>
    <x v="49"/>
    <s v="x"/>
    <s v="x"/>
    <x v="49"/>
    <s v="49_x"/>
    <s v="49_x_x"/>
    <s v="E/D/E"/>
    <s v="FT-Holding GmbH"/>
    <s v="Trautwein und Scharf"/>
    <m/>
    <s v="nicht verkauft"/>
    <m/>
    <s v="Dr. Andreas trautwein 1974"/>
    <n v="0"/>
    <s v="x"/>
    <m/>
    <n v="206"/>
    <n v="1"/>
    <n v="0.9"/>
    <n v="1"/>
    <n v="1.1000000000000001"/>
    <s v="k. A."/>
    <m/>
    <m/>
    <s v=""/>
    <n v="196"/>
    <n v="1"/>
    <m/>
    <m/>
    <m/>
    <m/>
    <n v="1"/>
    <s v="CEO"/>
    <e v="#VALUE!"/>
    <m/>
    <m/>
    <m/>
  </r>
  <r>
    <x v="50"/>
    <n v="1"/>
    <s v="x"/>
    <x v="50"/>
    <s v="50_1"/>
    <s v="50_1_x"/>
    <s v="Enercon"/>
    <s v="UEE Holding SE &amp; Co KG"/>
    <s v="Wobben"/>
    <s v="Thekla und Marie Wobben"/>
    <s v="nicht verkauft"/>
    <m/>
    <s v="Thekla Wobben (Witwe), Aloys Wobben, der Gründer starb 2021"/>
    <s v="Nicht mehr operativ führend  tätig."/>
    <m/>
    <m/>
    <n v="97"/>
    <n v="2.2000000000000002"/>
    <n v="2.5"/>
    <n v="3.5"/>
    <n v="4.5"/>
    <n v="5.3"/>
    <n v="25"/>
    <n v="5.2843799999999996"/>
    <s v="individual"/>
    <n v="100"/>
    <n v="2.2000000000000002"/>
    <n v="38"/>
    <n v="3.5"/>
    <m/>
    <m/>
    <n v="5.2843799999999996"/>
    <s v="nicht operativ"/>
    <e v="#VALUE!"/>
    <s v="x"/>
    <m/>
    <m/>
  </r>
  <r>
    <x v="51"/>
    <n v="1"/>
    <s v="x"/>
    <x v="51"/>
    <s v="51_1"/>
    <s v="51_1_x"/>
    <s v="EOS"/>
    <e v="#N/A"/>
    <s v="Langer"/>
    <s v="Hans J., Marie und Uli Langer"/>
    <s v="nicht verkauft"/>
    <m/>
    <s v=""/>
    <s v=""/>
    <m/>
    <m/>
    <n v="472"/>
    <n v="0.4"/>
    <s v=""/>
    <s v=""/>
    <s v=""/>
    <s v=""/>
    <m/>
    <m/>
    <s v=""/>
    <m/>
    <m/>
    <m/>
    <m/>
    <m/>
    <m/>
    <n v="0.4"/>
    <n v="1"/>
    <n v="0.4"/>
    <m/>
    <m/>
    <m/>
  </r>
  <r>
    <x v="51"/>
    <n v="1"/>
    <n v="1"/>
    <x v="51"/>
    <s v="51_1"/>
    <s v="51_1_1"/>
    <s v="EOS"/>
    <e v="#N/A"/>
    <s v="Langer"/>
    <s v="Hans Langer"/>
    <s v="nicht verkauft"/>
    <m/>
    <s v=""/>
    <s v=""/>
    <m/>
    <m/>
    <m/>
    <m/>
    <s v=""/>
    <s v=""/>
    <s v=""/>
    <s v=""/>
    <n v="70"/>
    <n v="2.1866400000000001"/>
    <s v="individual"/>
    <m/>
    <m/>
    <m/>
    <m/>
    <m/>
    <m/>
    <n v="2.1866400000000001"/>
    <n v="1"/>
    <n v="2.1866400000000001"/>
    <s v="x"/>
    <m/>
    <m/>
  </r>
  <r>
    <x v="52"/>
    <n v="1"/>
    <n v="0"/>
    <x v="52"/>
    <s v="52_1"/>
    <s v="52_1_0"/>
    <s v="Eppendorf"/>
    <s v="Eppendorf SE"/>
    <s v="Hinz"/>
    <m/>
    <s v="nicht verkauft"/>
    <m/>
    <s v="Hans Hinz 1939"/>
    <s v="Nicht mehr operativ führend  tätig., 2 nicht-verwandte Familien kontrollieren den Konzern: 65% Netheler-Erben (Arp, v. Loeper, Weiland, Schulz)  35% Hinz-Erben (Hinz, Müller, Kietzmann, Bader)"/>
    <m/>
    <m/>
    <m/>
    <m/>
    <s v=""/>
    <s v=""/>
    <s v=""/>
    <s v=""/>
    <m/>
    <m/>
    <s v=""/>
    <n v="215"/>
    <n v="1.2"/>
    <m/>
    <m/>
    <m/>
    <m/>
    <n v="1.2"/>
    <s v="nicht operativ"/>
    <e v="#VALUE!"/>
    <m/>
    <m/>
    <m/>
  </r>
  <r>
    <x v="52"/>
    <n v="2"/>
    <n v="0"/>
    <x v="52"/>
    <s v="52_2"/>
    <s v="52_2_0"/>
    <s v="Eppendorf"/>
    <s v="Eppendorf SE"/>
    <s v="Arp"/>
    <m/>
    <s v="nicht verkauft"/>
    <m/>
    <s v="Catharina Arp "/>
    <s v="Nicht mehr operativ führend  tätig., 2 nicht-verwandte Familien kontrollieren den Konzern: 65% Netheler-Erben (Arp, v. Loeper, Weiland, Schulz)  35% Hinz-Erben (Hinz, Müller, Kietzmann, Bader)"/>
    <m/>
    <m/>
    <m/>
    <m/>
    <s v=""/>
    <s v=""/>
    <s v=""/>
    <s v=""/>
    <m/>
    <m/>
    <s v=""/>
    <n v="214"/>
    <n v="1.2"/>
    <m/>
    <m/>
    <m/>
    <m/>
    <n v="1.2"/>
    <s v="nicht operativ"/>
    <e v="#VALUE!"/>
    <m/>
    <m/>
    <m/>
  </r>
  <r>
    <x v="52"/>
    <s v="x"/>
    <s v="x"/>
    <x v="52"/>
    <s v="52_x"/>
    <s v="52_x_x"/>
    <s v="Eppendorf"/>
    <s v="Eppendorf SE"/>
    <s v="Familien Hinz, Arp, von Loeper, Schulz und Weilandt"/>
    <m/>
    <s v="nicht verkauft"/>
    <m/>
    <s v=""/>
    <s v=""/>
    <m/>
    <m/>
    <n v="183"/>
    <n v="1.2"/>
    <n v="0.9"/>
    <n v="0.9"/>
    <n v="0.8"/>
    <s v="k. A."/>
    <m/>
    <m/>
    <s v=""/>
    <m/>
    <m/>
    <m/>
    <m/>
    <m/>
    <m/>
    <n v="1.2"/>
    <n v="24"/>
    <n v="4.9999999999999996E-2"/>
    <m/>
    <m/>
    <m/>
  </r>
  <r>
    <x v="53"/>
    <n v="1"/>
    <n v="1"/>
    <x v="53"/>
    <s v="53_1"/>
    <s v="53_1_1"/>
    <s v="EW Gruppe"/>
    <s v="EW GROUP GmbH"/>
    <s v="Wesjohann"/>
    <s v="Erich Wesjohann"/>
    <s v="nicht verkauft"/>
    <m/>
    <s v="Vorstand: Erich Wesjohann 1945_x000a_Dirk Wesjohann 1972_x000a_Jan Wesjohann 1976"/>
    <s v="1998 teilten Paul-Heinz und Erich Wesjohann die Gruppe auf. (2 Einträge in der Liste)"/>
    <s v="x"/>
    <m/>
    <n v="126"/>
    <n v="1.9"/>
    <n v="1.5"/>
    <n v="0.8"/>
    <n v="0.8"/>
    <n v="0.7"/>
    <n v="27"/>
    <n v="5.1021599999999996"/>
    <s v="family"/>
    <n v="122"/>
    <n v="1.9"/>
    <n v="388"/>
    <n v="0"/>
    <m/>
    <m/>
    <n v="5.1021599999999996"/>
    <s v="CEO"/>
    <e v="#VALUE!"/>
    <s v="x"/>
    <m/>
    <m/>
  </r>
  <r>
    <x v="54"/>
    <n v="1"/>
    <n v="1"/>
    <x v="54"/>
    <s v="54_1"/>
    <s v="54_1_1"/>
    <s v="F. Loh-Gruppe"/>
    <s v="Friedhelm Loh Stiftung &amp; Co. KG"/>
    <s v="Loh"/>
    <s v="Friedhelm Loh"/>
    <s v="nicht verkauft"/>
    <m/>
    <s v="Friedhelm Loh "/>
    <n v="0"/>
    <s v="x"/>
    <m/>
    <n v="60"/>
    <n v="3.5"/>
    <n v="3.5"/>
    <n v="2.2999999999999998"/>
    <n v="2.5"/>
    <n v="2.4"/>
    <n v="12"/>
    <n v="8.1087900000000008"/>
    <s v="individual"/>
    <n v="58"/>
    <n v="3.5"/>
    <n v="64"/>
    <n v="2.2999999999999998"/>
    <m/>
    <m/>
    <n v="8.1087900000000008"/>
    <s v="CEO"/>
    <e v="#VALUE!"/>
    <s v="x"/>
    <m/>
    <m/>
  </r>
  <r>
    <x v="55"/>
    <n v="1"/>
    <n v="0"/>
    <x v="55"/>
    <s v="55_1"/>
    <s v="55_1_0"/>
    <s v="Festo"/>
    <s v="Festo Beteiligungen GmbH &amp; Co. KG"/>
    <s v="Stoll"/>
    <m/>
    <s v="nicht verkauft"/>
    <m/>
    <s v="Stellvertretende Aufsichtsratsvorsitzende_x000a_Curt Michael Stoll_x000a_Dr. Ulrich Stoll"/>
    <s v="Nicht mehr operativ führend  tätig."/>
    <m/>
    <m/>
    <n v="109"/>
    <n v="2"/>
    <n v="2.2000000000000002"/>
    <n v="2"/>
    <n v="2"/>
    <n v="2"/>
    <m/>
    <m/>
    <s v=""/>
    <n v="112"/>
    <n v="2"/>
    <n v="87"/>
    <n v="2"/>
    <m/>
    <m/>
    <n v="2"/>
    <s v="nicht operativ"/>
    <e v="#VALUE!"/>
    <m/>
    <m/>
    <m/>
  </r>
  <r>
    <x v="56"/>
    <n v="1"/>
    <n v="0"/>
    <x v="56"/>
    <s v="56_1"/>
    <s v="56_1_0"/>
    <s v="Fielmann"/>
    <s v="Fielmann Aktiengesellschaft"/>
    <s v="Fielmann"/>
    <m/>
    <s v="nicht verkauft"/>
    <m/>
    <s v="Günther Fielmann 1939_x000a_Marc Fielmann"/>
    <s v="Vater ist weiterhin Haupteigner, Sohn Marc ist CEO"/>
    <s v="x"/>
    <m/>
    <n v="88"/>
    <n v="2.4"/>
    <n v="4.0999999999999996"/>
    <n v="4.0999999999999996"/>
    <n v="4.0999999999999996"/>
    <n v="3.6"/>
    <m/>
    <m/>
    <s v=""/>
    <n v="94"/>
    <n v="2.4"/>
    <m/>
    <m/>
    <m/>
    <m/>
    <n v="2.4"/>
    <s v="CEO"/>
    <e v="#VALUE!"/>
    <m/>
    <m/>
    <m/>
  </r>
  <r>
    <x v="56"/>
    <n v="1"/>
    <n v="1"/>
    <x v="56"/>
    <s v="56_1"/>
    <s v="56_1_1"/>
    <s v="Fielmann"/>
    <s v="Fielmann Aktiengesellschaft"/>
    <s v="Fielmann"/>
    <s v="Günther Fielmann"/>
    <s v="nicht verkauft"/>
    <m/>
    <s v=""/>
    <s v=""/>
    <m/>
    <m/>
    <m/>
    <m/>
    <s v=""/>
    <s v=""/>
    <s v=""/>
    <s v=""/>
    <n v="34"/>
    <n v="4.2821700000000007"/>
    <s v="family"/>
    <m/>
    <m/>
    <n v="52"/>
    <n v="4.0999999999999996"/>
    <m/>
    <m/>
    <n v="4.2821700000000007"/>
    <n v="3"/>
    <n v="1.4273900000000002"/>
    <s v="x"/>
    <m/>
    <m/>
  </r>
  <r>
    <x v="56"/>
    <n v="1"/>
    <n v="2"/>
    <x v="56"/>
    <s v="56_1"/>
    <s v="56_1_2"/>
    <s v="Fielmann"/>
    <s v="Fielmann Aktiengesellschaft"/>
    <s v="Fielmann"/>
    <s v="Marc Fielmann"/>
    <s v="nicht verkauft"/>
    <m/>
    <s v=""/>
    <s v=""/>
    <m/>
    <m/>
    <m/>
    <m/>
    <s v=""/>
    <s v=""/>
    <s v=""/>
    <s v=""/>
    <m/>
    <m/>
    <s v=""/>
    <m/>
    <m/>
    <n v="478"/>
    <n v="0"/>
    <m/>
    <m/>
    <n v="0"/>
    <n v="1"/>
    <n v="0"/>
    <m/>
    <m/>
    <m/>
  </r>
  <r>
    <x v="57"/>
    <n v="1"/>
    <n v="0"/>
    <x v="57"/>
    <s v="57_1"/>
    <s v="57_1_0"/>
    <s v="Flick Konglomerat"/>
    <s v="n.a."/>
    <s v="Flick"/>
    <m/>
    <s v="Verkauf, 1986 für 3,2 Mrd DM nach Steuern verk. "/>
    <s v="x"/>
    <s v="Ingrid Flick "/>
    <s v="Nicht mehr operativ führend  tätig. Sein Buder Günther Rothenberger (2017 mit 250m auf der MM-Liste) kontrolliert eigenen Konzern (Diskus-Werke,  ROTHENBERGER 4xS Vermögensverwaltung GmbH "/>
    <m/>
    <m/>
    <n v="78"/>
    <n v="2.8"/>
    <n v="2.8"/>
    <n v="2.7"/>
    <n v="2.8"/>
    <n v="3"/>
    <m/>
    <m/>
    <s v=""/>
    <n v="74"/>
    <n v="2.8"/>
    <n v="43"/>
    <n v="2.7"/>
    <m/>
    <m/>
    <n v="2.8"/>
    <s v="Investor"/>
    <e v="#VALUE!"/>
    <m/>
    <m/>
    <m/>
  </r>
  <r>
    <x v="57"/>
    <n v="1"/>
    <n v="1"/>
    <x v="57"/>
    <s v="57_1"/>
    <s v="57_1_1"/>
    <s v="Flick Konglomerat"/>
    <s v="n.a."/>
    <s v="Flick"/>
    <s v="Alexandra Flick"/>
    <s v="Verkauf, 1986 für 3,2 Mrd DM nach Steuern verk. "/>
    <m/>
    <s v=""/>
    <s v=""/>
    <m/>
    <m/>
    <m/>
    <m/>
    <s v=""/>
    <s v=""/>
    <s v=""/>
    <s v=""/>
    <m/>
    <m/>
    <s v=""/>
    <m/>
    <m/>
    <n v="83"/>
    <n v="0"/>
    <m/>
    <m/>
    <n v="0"/>
    <n v="1"/>
    <n v="0"/>
    <m/>
    <m/>
    <m/>
  </r>
  <r>
    <x v="57"/>
    <n v="1"/>
    <n v="2"/>
    <x v="57"/>
    <s v="57_1"/>
    <s v="57_1_2"/>
    <s v="Flick Konglomerat"/>
    <s v="n.a."/>
    <s v="Flick"/>
    <s v="Elisabeth Flick"/>
    <s v="Verkauf, 1986 für 3,2 Mrd DM nach Steuern verk. "/>
    <m/>
    <s v=""/>
    <s v=""/>
    <m/>
    <m/>
    <m/>
    <m/>
    <s v=""/>
    <s v=""/>
    <s v=""/>
    <s v=""/>
    <m/>
    <m/>
    <s v=""/>
    <m/>
    <m/>
    <n v="84"/>
    <n v="0"/>
    <m/>
    <m/>
    <n v="0"/>
    <n v="1"/>
    <n v="0"/>
    <m/>
    <m/>
    <m/>
  </r>
  <r>
    <x v="57"/>
    <n v="1"/>
    <n v="3"/>
    <x v="57"/>
    <s v="57_1"/>
    <s v="57_1_3"/>
    <s v="Flick Konglomerat"/>
    <s v="n.a."/>
    <s v="Flick"/>
    <s v="Gert-Rudolf Flick"/>
    <s v="Verkauf, 1986 für 3,2 Mrd DM nach Steuern verk. "/>
    <m/>
    <s v=""/>
    <s v=""/>
    <m/>
    <m/>
    <m/>
    <m/>
    <s v=""/>
    <s v=""/>
    <s v=""/>
    <s v=""/>
    <m/>
    <m/>
    <s v=""/>
    <m/>
    <m/>
    <n v="273"/>
    <n v="0"/>
    <m/>
    <m/>
    <n v="0"/>
    <n v="1"/>
    <n v="0"/>
    <m/>
    <m/>
    <m/>
  </r>
  <r>
    <x v="57"/>
    <n v="1"/>
    <n v="4"/>
    <x v="57"/>
    <s v="57_1"/>
    <s v="57_1_4"/>
    <s v="Flick Konglomerat"/>
    <s v="n.a."/>
    <s v="Flick"/>
    <s v="Friedrich Christian Flick"/>
    <s v="Verkauf, 1986 für 3,2 Mrd DM nach Steuern verk. "/>
    <m/>
    <s v=""/>
    <s v=""/>
    <m/>
    <m/>
    <m/>
    <m/>
    <s v=""/>
    <s v=""/>
    <s v=""/>
    <s v=""/>
    <m/>
    <m/>
    <s v=""/>
    <m/>
    <m/>
    <n v="275"/>
    <n v="0"/>
    <m/>
    <m/>
    <n v="0"/>
    <n v="1"/>
    <n v="0"/>
    <m/>
    <m/>
    <m/>
  </r>
  <r>
    <x v="58"/>
    <n v="1"/>
    <n v="1"/>
    <x v="58"/>
    <s v="58_1"/>
    <s v="58_1_1"/>
    <s v="Freiberger"/>
    <s v="Freiberger Holding SE &amp; Co. KG"/>
    <s v="Freiberger"/>
    <s v="Ernst Freiberger"/>
    <s v="nicht verkauft"/>
    <m/>
    <s v="Ernst Freiberger 1950 "/>
    <s v="Europas größter Pizza-Hersteller, 1998 verk. , Neues Unternehmen: Kliniken."/>
    <s v="x"/>
    <m/>
    <n v="67"/>
    <n v="3.2"/>
    <n v="3"/>
    <n v="2"/>
    <n v="1.8"/>
    <n v="1.5"/>
    <m/>
    <m/>
    <s v=""/>
    <n v="65"/>
    <n v="3.2"/>
    <n v="175"/>
    <n v="0"/>
    <m/>
    <m/>
    <n v="3.2"/>
    <s v="CEO"/>
    <e v="#VALUE!"/>
    <m/>
    <m/>
    <m/>
  </r>
  <r>
    <x v="59"/>
    <n v="1"/>
    <n v="1"/>
    <x v="59"/>
    <s v="59_1"/>
    <s v="59_1_1"/>
    <s v="Fressnapf"/>
    <s v="Allegro Invest SE "/>
    <s v="Toeller"/>
    <s v="Torsten Toeller"/>
    <s v="nicht verkauft"/>
    <m/>
    <s v="Torsten Toeller "/>
    <s v="Gründer Toeller nicht mehr operativ bei Fressnapf tätig, dafür umtriebiger Investor"/>
    <m/>
    <m/>
    <n v="123"/>
    <n v="2"/>
    <n v="1.8"/>
    <n v="1.6"/>
    <n v="1.5"/>
    <n v="1.4"/>
    <n v="78"/>
    <n v="2.0044200000000001"/>
    <s v="individual"/>
    <n v="119"/>
    <n v="2"/>
    <n v="152"/>
    <n v="0"/>
    <m/>
    <m/>
    <n v="2.0044200000000001"/>
    <s v="nicht operativ"/>
    <e v="#VALUE!"/>
    <m/>
    <m/>
    <m/>
  </r>
  <r>
    <x v="60"/>
    <n v="1"/>
    <n v="0"/>
    <x v="60"/>
    <s v="60_1"/>
    <s v="60_1_0"/>
    <s v="Freudenberg"/>
    <s v="Freudenberg SE"/>
    <s v="Freudenberg"/>
    <m/>
    <s v="nicht verkauft"/>
    <m/>
    <s v="Martin Wentzler "/>
    <s v="Nicht mehr operativ führend  tätig., 320 Gesellschafter (lt. Website), M. Wentzler (Vors. Gesellschafterausschuss"/>
    <m/>
    <m/>
    <n v="42"/>
    <n v="4.5999999999999996"/>
    <n v="4.3"/>
    <n v="4.5"/>
    <n v="5"/>
    <s v="k. A."/>
    <m/>
    <m/>
    <s v=""/>
    <n v="43"/>
    <n v="4.5999999999999996"/>
    <n v="465"/>
    <n v="4.5"/>
    <m/>
    <m/>
    <n v="4.5999999999999996"/>
    <s v="nicht operativ"/>
    <e v="#VALUE!"/>
    <m/>
    <m/>
    <m/>
  </r>
  <r>
    <x v="61"/>
    <n v="1"/>
    <n v="1"/>
    <x v="61"/>
    <s v="61_1"/>
    <s v="61_1_1"/>
    <s v="GEA-Konzern / Bochum"/>
    <s v="n.a."/>
    <s v="Happel"/>
    <s v="Otto Happel, Jr."/>
    <s v="Verkauf "/>
    <s v="x"/>
    <s v="Otto Happel 1948  und Sohn Felix Happel "/>
    <n v="0"/>
    <m/>
    <m/>
    <n v="48"/>
    <n v="4"/>
    <n v="3.8"/>
    <n v="4"/>
    <n v="4"/>
    <n v="3.5"/>
    <n v="56"/>
    <n v="2.8244100000000003"/>
    <s v="individual"/>
    <n v="46"/>
    <n v="4"/>
    <n v="57"/>
    <n v="4"/>
    <m/>
    <m/>
    <n v="4"/>
    <s v="Investor"/>
    <e v="#VALUE!"/>
    <m/>
    <m/>
    <m/>
  </r>
  <r>
    <x v="62"/>
    <n v="1"/>
    <n v="0"/>
    <x v="62"/>
    <s v="62_1"/>
    <s v="62_1_0"/>
    <s v="GEOBRA"/>
    <s v="Horst Brandstätter Holding GmbH"/>
    <s v="Brandstätter"/>
    <m/>
    <s v="nicht verkauft"/>
    <m/>
    <s v="Marianne Albert (eh. Sekretärin von brandstätter)"/>
    <s v="Horst B.: er starb 2015. Konzern wird von Doppel-Stiftungskonstrukt kontrolliert. Familie wurde mit Pflichtteil abgespeist. Seine Eh. Sekretärin kontrolliert die Stiftungen "/>
    <m/>
    <m/>
    <n v="147"/>
    <n v="1.6"/>
    <n v="1.1000000000000001"/>
    <n v="1.3"/>
    <n v="1.5"/>
    <n v="1.5"/>
    <m/>
    <m/>
    <s v=""/>
    <n v="137"/>
    <n v="1.6"/>
    <n v="99"/>
    <s v="—"/>
    <m/>
    <m/>
    <n v="1.6"/>
    <s v="nicht operativ"/>
    <e v="#VALUE!"/>
    <m/>
    <m/>
    <m/>
  </r>
  <r>
    <x v="63"/>
    <n v="1"/>
    <n v="1"/>
    <x v="63"/>
    <s v="63_1"/>
    <s v="63_1_1"/>
    <s v="Gerling"/>
    <s v="n.a."/>
    <s v="Gerling"/>
    <s v="Rolf Gerling"/>
    <s v="Verkauf, 2005 – 1,3 Mrd€ "/>
    <s v="x"/>
    <s v="Rolf Gerling 1954 "/>
    <s v="Nie operativ tätig, auch kein aktiver Investor"/>
    <m/>
    <m/>
    <n v="179"/>
    <n v="1.2"/>
    <n v="1.2"/>
    <n v="1"/>
    <n v="1"/>
    <n v="1.1000000000000001"/>
    <n v="89"/>
    <n v="1.54887"/>
    <s v="individual"/>
    <n v="176"/>
    <n v="1.2"/>
    <n v="122"/>
    <n v="0"/>
    <m/>
    <m/>
    <n v="1.54887"/>
    <s v="Investor"/>
    <e v="#VALUE!"/>
    <m/>
    <m/>
    <m/>
  </r>
  <r>
    <x v="64"/>
    <n v="1"/>
    <n v="0"/>
    <x v="64"/>
    <s v="64_1"/>
    <s v="64_1_0"/>
    <s v="Getec"/>
    <s v="n.a."/>
    <s v="Gerhold"/>
    <s v="Karl Gerhold"/>
    <s v="Verkauf, 2016 (75), 2021 (100%  für 4 Mrd€ verk.) "/>
    <s v="x"/>
    <s v="Dr. Karl Gerhold 1950 "/>
    <s v="Auch nach Verkauf CEO"/>
    <s v="x"/>
    <m/>
    <n v="191"/>
    <n v="1.1000000000000001"/>
    <n v="0.6"/>
    <n v="0.6"/>
    <n v="0.4"/>
    <n v="0.4"/>
    <m/>
    <m/>
    <s v=""/>
    <n v="188"/>
    <n v="1.1000000000000001"/>
    <m/>
    <m/>
    <m/>
    <m/>
    <n v="1.1000000000000001"/>
    <s v="CEO"/>
    <e v="#VALUE!"/>
    <m/>
    <m/>
    <m/>
  </r>
  <r>
    <x v="65"/>
    <n v="1"/>
    <n v="0"/>
    <x v="65"/>
    <s v="65_1"/>
    <s v="65_1_0"/>
    <s v="GETRAG"/>
    <s v="n.a."/>
    <s v="Hagenmeyer"/>
    <m/>
    <s v="Verkauf, 2015 für 1,75 Mrd € "/>
    <s v="x"/>
    <s v="Tobias Hagenmeyer"/>
    <s v="Investor"/>
    <m/>
    <m/>
    <n v="143"/>
    <n v="1.6"/>
    <n v="1.5"/>
    <n v="1.1000000000000001"/>
    <n v="1.2"/>
    <n v="1.2"/>
    <m/>
    <m/>
    <s v=""/>
    <n v="143"/>
    <n v="1.6"/>
    <n v="118"/>
    <n v="0"/>
    <m/>
    <m/>
    <n v="1.6"/>
    <s v="Investor"/>
    <e v="#VALUE!"/>
    <m/>
    <m/>
    <m/>
  </r>
  <r>
    <x v="66"/>
    <n v="1"/>
    <n v="1"/>
    <x v="66"/>
    <s v="66_1"/>
    <s v="66_1_1"/>
    <s v="Globus SB-Warenhaus"/>
    <s v="GLOBUS Holding GmbH &amp; Co. KG"/>
    <s v="Bruch"/>
    <s v="Thomas Bruch"/>
    <s v="nicht verkauft"/>
    <m/>
    <s v="Thomas Bruch 1950  (bis 2020 CEO, Haupteigner)_x000a_Matthias Bruch (ab 2020 CEO)"/>
    <n v="0"/>
    <s v="x"/>
    <m/>
    <n v="105"/>
    <n v="2.1"/>
    <n v="2.2999999999999998"/>
    <n v="2.2000000000000002"/>
    <n v="2.2000000000000002"/>
    <n v="2.1"/>
    <n v="102"/>
    <n v="1.2755399999999999"/>
    <s v="individual"/>
    <n v="102"/>
    <n v="2.1"/>
    <n v="54"/>
    <n v="2.2000000000000002"/>
    <m/>
    <m/>
    <n v="2.1"/>
    <s v="CEO"/>
    <e v="#VALUE!"/>
    <m/>
    <m/>
    <m/>
  </r>
  <r>
    <x v="67"/>
    <n v="1"/>
    <n v="0"/>
    <x v="67"/>
    <s v="67_1"/>
    <s v="67_1_0"/>
    <s v="Goldbeck"/>
    <s v="Ortwin Goldbeck Holding SE"/>
    <s v="Goldbeck"/>
    <m/>
    <s v="nicht verkauft"/>
    <m/>
    <s v="Jan-Hendrik Goldbeck_x000a_Jörg-Uwe Goldbeck "/>
    <s v="GF sind die Brüder:_x000a_Jan-Hendrik Goldbeck_x000a_Jörg-Uwe Goldbeck "/>
    <s v="x"/>
    <m/>
    <n v="104"/>
    <n v="2.2000000000000002"/>
    <n v="1.6"/>
    <n v="1.4"/>
    <n v="1.3"/>
    <n v="1.1000000000000001"/>
    <m/>
    <m/>
    <s v=""/>
    <n v="99"/>
    <n v="2.2000000000000002"/>
    <n v="133"/>
    <n v="0"/>
    <m/>
    <m/>
    <n v="2.2000000000000002"/>
    <s v="CEO"/>
    <e v="#VALUE!"/>
    <m/>
    <m/>
    <m/>
  </r>
  <r>
    <x v="68"/>
    <n v="1"/>
    <n v="0"/>
    <x v="68"/>
    <s v="68_1"/>
    <s v="68_1_0"/>
    <s v="Grohe"/>
    <s v="Hansgrohe SE"/>
    <s v="Grohe"/>
    <s v="Klaus Grohe"/>
    <s v="nicht verkauft"/>
    <m/>
    <s v="Richard Johannes Grohe 1965"/>
    <s v="Seit 2016 nicht mehr familiengeführt "/>
    <m/>
    <m/>
    <n v="188"/>
    <n v="1.1000000000000001"/>
    <n v="1.1000000000000001"/>
    <n v="0.8"/>
    <n v="0.7"/>
    <n v="0.6"/>
    <m/>
    <m/>
    <s v=""/>
    <n v="183"/>
    <n v="1.1000000000000001"/>
    <n v="163"/>
    <n v="0"/>
    <m/>
    <m/>
    <n v="1.1000000000000001"/>
    <s v="nicht operativ"/>
    <e v="#VALUE!"/>
    <m/>
    <m/>
    <m/>
  </r>
  <r>
    <x v="69"/>
    <n v="1"/>
    <n v="0"/>
    <x v="69"/>
    <s v="69_1"/>
    <s v="69_1_0"/>
    <s v="Gruner &amp; Jahr"/>
    <s v="n.a."/>
    <s v="Jahr"/>
    <m/>
    <s v="Verkauf 1973"/>
    <s v="x"/>
    <s v="John Jahr 1965"/>
    <s v="  - "/>
    <m/>
    <m/>
    <n v="113"/>
    <n v="2"/>
    <n v="2"/>
    <n v="2"/>
    <n v="2"/>
    <n v="2"/>
    <m/>
    <m/>
    <s v=""/>
    <n v="113"/>
    <n v="2"/>
    <n v="41"/>
    <n v="2"/>
    <m/>
    <m/>
    <n v="2"/>
    <s v="Investor"/>
    <e v="#VALUE!"/>
    <m/>
    <m/>
    <m/>
  </r>
  <r>
    <x v="69"/>
    <n v="2"/>
    <n v="0"/>
    <x v="69"/>
    <s v="69_2"/>
    <s v="69_2_0"/>
    <s v="Gruner &amp; Jahr"/>
    <s v="n.a."/>
    <s v="Gruner"/>
    <m/>
    <s v="Verkauf 1973"/>
    <m/>
    <s v=""/>
    <s v=""/>
    <m/>
    <m/>
    <m/>
    <m/>
    <s v=""/>
    <s v=""/>
    <s v=""/>
    <s v=""/>
    <m/>
    <m/>
    <s v=""/>
    <m/>
    <m/>
    <n v="253"/>
    <n v="0"/>
    <m/>
    <m/>
    <n v="0"/>
    <n v="1"/>
    <n v="0"/>
    <m/>
    <m/>
    <m/>
  </r>
  <r>
    <x v="70"/>
    <n v="1"/>
    <n v="0"/>
    <x v="70"/>
    <s v="70_1"/>
    <s v="70_1_0"/>
    <s v="Hager Electro"/>
    <s v="Hager SE"/>
    <s v="Hager"/>
    <m/>
    <s v="nicht verkauft"/>
    <m/>
    <s v="Daniel Hager 1972"/>
    <n v="0"/>
    <s v="x"/>
    <m/>
    <n v="124"/>
    <n v="2"/>
    <n v="1.7"/>
    <n v="1.5"/>
    <n v="1.5"/>
    <n v="1.5"/>
    <m/>
    <m/>
    <s v=""/>
    <n v="114"/>
    <n v="2"/>
    <n v="114"/>
    <n v="0"/>
    <m/>
    <m/>
    <n v="2"/>
    <s v="CEO"/>
    <e v="#VALUE!"/>
    <m/>
    <m/>
    <m/>
  </r>
  <r>
    <x v="71"/>
    <n v="1"/>
    <n v="1"/>
    <x v="71"/>
    <s v="71_1"/>
    <s v="71_1_1"/>
    <s v="Haindl"/>
    <s v="n.a."/>
    <s v="Haindl"/>
    <s v="Clemens Haindl"/>
    <s v="Verkauf 2001  3,6 Mrd€ "/>
    <s v="x"/>
    <s v="Philipp Haindl"/>
    <s v="Investor"/>
    <m/>
    <m/>
    <n v="131"/>
    <n v="1.8"/>
    <n v="1.5"/>
    <n v="1.4"/>
    <n v="1.1000000000000001"/>
    <n v="1.1000000000000001"/>
    <m/>
    <m/>
    <s v=""/>
    <n v="123"/>
    <n v="1.8"/>
    <n v="62"/>
    <n v="1.4"/>
    <m/>
    <m/>
    <n v="1.8"/>
    <s v="Investor"/>
    <e v="#VALUE!"/>
    <m/>
    <m/>
    <m/>
  </r>
  <r>
    <x v="71"/>
    <n v="2"/>
    <n v="0"/>
    <x v="71"/>
    <s v="71_2"/>
    <s v="71_2_0"/>
    <s v="Haindl"/>
    <s v="n.a."/>
    <s v="Holzhey"/>
    <m/>
    <s v="Verkauf 2001  3,6 Mrd€ "/>
    <m/>
    <s v=""/>
    <s v=""/>
    <m/>
    <m/>
    <n v="290"/>
    <n v="0.7"/>
    <n v="0.7"/>
    <n v="0.7"/>
    <n v="0.7"/>
    <n v="0.7"/>
    <m/>
    <m/>
    <s v=""/>
    <m/>
    <m/>
    <n v="173"/>
    <n v="0"/>
    <m/>
    <m/>
    <n v="0.7"/>
    <n v="1"/>
    <n v="0.7"/>
    <m/>
    <m/>
    <m/>
  </r>
  <r>
    <x v="71"/>
    <s v="x"/>
    <s v="x"/>
    <x v="71"/>
    <s v="71_x"/>
    <s v="71_x_x"/>
    <s v="Haindl"/>
    <s v="n.a."/>
    <s v="Gollwitzer und Haindl-Hieber"/>
    <m/>
    <s v="Verkauf 2001  3,6 Mrd€ "/>
    <s v="x"/>
    <s v="Dr. Stephan Gollwitzer 1954"/>
    <s v="Investor"/>
    <m/>
    <m/>
    <n v="196"/>
    <n v="1"/>
    <n v="1"/>
    <n v="1"/>
    <n v="1.1000000000000001"/>
    <n v="1.1000000000000001"/>
    <m/>
    <m/>
    <s v=""/>
    <n v="190"/>
    <n v="1"/>
    <m/>
    <m/>
    <m/>
    <m/>
    <n v="1"/>
    <s v="Investor"/>
    <e v="#VALUE!"/>
    <m/>
    <m/>
    <m/>
  </r>
  <r>
    <x v="72"/>
    <n v="1"/>
    <n v="0"/>
    <x v="72"/>
    <s v="72_1"/>
    <s v="72_1_0"/>
    <s v="Haniel"/>
    <s v="Franz Haniel &amp; Cie. GmbH"/>
    <s v="Haniel"/>
    <m/>
    <s v="nicht verkauft"/>
    <m/>
    <s v="Prof. Dr. Kay Windthorst"/>
    <s v="Nicht mehr operativ führend  tätig., rund 750 Gesellschafter (Website) "/>
    <m/>
    <m/>
    <n v="40"/>
    <n v="4.7"/>
    <n v="5"/>
    <n v="5"/>
    <n v="6"/>
    <s v="k. A."/>
    <m/>
    <m/>
    <s v=""/>
    <n v="42"/>
    <n v="4.7"/>
    <n v="462"/>
    <n v="5"/>
    <m/>
    <m/>
    <n v="4.7"/>
    <s v="nicht operativ"/>
    <e v="#VALUE!"/>
    <m/>
    <m/>
    <m/>
  </r>
  <r>
    <x v="73"/>
    <n v="1"/>
    <n v="0"/>
    <x v="73"/>
    <s v="73_1"/>
    <s v="73_1_0"/>
    <s v="Haribo"/>
    <n v="0"/>
    <s v="Riegel"/>
    <m/>
    <s v="nicht verkauft"/>
    <m/>
    <s v="Hans-Guido Riegel"/>
    <n v="0"/>
    <s v="x"/>
    <m/>
    <n v="70"/>
    <n v="3"/>
    <n v="2.8"/>
    <n v="3"/>
    <n v="3.1"/>
    <n v="3"/>
    <m/>
    <m/>
    <s v=""/>
    <n v="67"/>
    <n v="3"/>
    <n v="36"/>
    <n v="3"/>
    <m/>
    <m/>
    <n v="3"/>
    <s v="CEO"/>
    <e v="#VALUE!"/>
    <m/>
    <m/>
    <m/>
  </r>
  <r>
    <x v="74"/>
    <n v="1"/>
    <n v="0"/>
    <x v="74"/>
    <s v="74_1"/>
    <s v="74_1_0"/>
    <s v="Hella"/>
    <s v="n.a."/>
    <s v="Hueck"/>
    <m/>
    <s v="Verkauf 2021, ca. 4 Mrd€ "/>
    <s v="x"/>
    <s v="Jürgen Behrend"/>
    <s v="Investor"/>
    <m/>
    <m/>
    <n v="39"/>
    <n v="4.8"/>
    <n v="5.0999999999999996"/>
    <n v="4"/>
    <n v="3.8"/>
    <s v="k. A."/>
    <m/>
    <m/>
    <s v=""/>
    <n v="41"/>
    <n v="4.8"/>
    <n v="82"/>
    <n v="4"/>
    <m/>
    <m/>
    <n v="4.8"/>
    <s v="Investor"/>
    <e v="#VALUE!"/>
    <m/>
    <m/>
    <m/>
  </r>
  <r>
    <x v="75"/>
    <n v="1"/>
    <s v="x"/>
    <x v="75"/>
    <s v="75_1"/>
    <s v="75_1_x"/>
    <s v="Helm"/>
    <s v="Helm AG"/>
    <s v="Schnabel"/>
    <s v="Dieter und Stephan Schnabel"/>
    <s v="nicht verkauft"/>
    <m/>
    <s v="Stephan Schnabel 1975"/>
    <n v="0"/>
    <s v="x"/>
    <m/>
    <n v="127"/>
    <n v="1.8"/>
    <n v="2.2000000000000002"/>
    <n v="2.5"/>
    <n v="2.8"/>
    <n v="3"/>
    <m/>
    <m/>
    <s v=""/>
    <n v="125"/>
    <n v="1.8"/>
    <m/>
    <m/>
    <m/>
    <m/>
    <n v="1.8"/>
    <s v="CEO"/>
    <e v="#VALUE!"/>
    <m/>
    <m/>
    <m/>
  </r>
  <r>
    <x v="75"/>
    <n v="1"/>
    <n v="1"/>
    <x v="75"/>
    <s v="75_1"/>
    <s v="75_1_1"/>
    <s v="Helm"/>
    <s v="Helm AG"/>
    <s v="Schnabel"/>
    <s v="Dieter Schnabel"/>
    <s v="nicht verkauft"/>
    <m/>
    <s v=""/>
    <s v=""/>
    <m/>
    <m/>
    <m/>
    <m/>
    <s v=""/>
    <s v=""/>
    <s v=""/>
    <s v=""/>
    <n v="90"/>
    <n v="1.54887"/>
    <s v="individual"/>
    <m/>
    <m/>
    <n v="77"/>
    <n v="2.5"/>
    <m/>
    <m/>
    <n v="1.54887"/>
    <n v="1"/>
    <n v="1.54887"/>
    <s v="x"/>
    <m/>
    <m/>
  </r>
  <r>
    <x v="75"/>
    <n v="1"/>
    <n v="2"/>
    <x v="75"/>
    <s v="75_1"/>
    <s v="75_1_2"/>
    <s v="Helm"/>
    <s v="Helm AG"/>
    <s v="Schnabel"/>
    <s v="Stephan Schnabel"/>
    <s v="nicht verkauft"/>
    <m/>
    <s v=""/>
    <s v=""/>
    <m/>
    <m/>
    <m/>
    <m/>
    <s v=""/>
    <s v=""/>
    <s v=""/>
    <s v=""/>
    <n v="133"/>
    <n v="0.91110000000000002"/>
    <s v="individual"/>
    <m/>
    <m/>
    <m/>
    <m/>
    <m/>
    <m/>
    <n v="0.91110000000000002"/>
    <n v="1"/>
    <n v="0.91110000000000002"/>
    <m/>
    <m/>
    <m/>
  </r>
  <r>
    <x v="76"/>
    <n v="1"/>
    <n v="1"/>
    <x v="76"/>
    <s v="76_1"/>
    <s v="76_1_1"/>
    <s v="Henkel"/>
    <s v="Henkel AG &amp; Co. KGaA"/>
    <s v="Henkel"/>
    <s v="Christoph Henkel"/>
    <s v="nicht verkauft"/>
    <m/>
    <s v="Dr. Simone Bagel-Trah "/>
    <s v="Nicht mehr operativ führend  tätig., Bagel-Trah: AR-Vors. "/>
    <m/>
    <m/>
    <n v="12"/>
    <n v="14"/>
    <n v="16.5"/>
    <n v="18"/>
    <n v="20"/>
    <s v="k. A."/>
    <n v="103"/>
    <n v="1.2755399999999999"/>
    <s v="individual"/>
    <n v="14"/>
    <n v="14"/>
    <n v="91"/>
    <n v="0"/>
    <m/>
    <m/>
    <n v="14"/>
    <s v="nicht operativ"/>
    <e v="#VALUE!"/>
    <m/>
    <m/>
    <m/>
  </r>
  <r>
    <x v="76"/>
    <n v="2"/>
    <n v="0"/>
    <x v="76"/>
    <s v="76_2"/>
    <s v="76_2_0"/>
    <s v="Henkel"/>
    <s v="Henkel AG &amp; Co. KGaA"/>
    <s v="Manchot"/>
    <m/>
    <s v="nicht verkauft"/>
    <m/>
    <s v=""/>
    <s v=""/>
    <m/>
    <m/>
    <m/>
    <m/>
    <s v=""/>
    <s v=""/>
    <s v=""/>
    <s v=""/>
    <m/>
    <m/>
    <s v=""/>
    <m/>
    <m/>
    <n v="121"/>
    <n v="0"/>
    <m/>
    <m/>
    <n v="0"/>
    <n v="1"/>
    <n v="0"/>
    <m/>
    <m/>
    <m/>
  </r>
  <r>
    <x v="76"/>
    <n v="3"/>
    <n v="1"/>
    <x v="76"/>
    <s v="76_3"/>
    <s v="76_3_1"/>
    <s v="Henkel"/>
    <s v="Henkel AG &amp; Co. KGaA"/>
    <s v="Thorbecke"/>
    <s v="Heinrich Thorbecke"/>
    <s v="nicht verkauft"/>
    <m/>
    <s v=""/>
    <s v=""/>
    <m/>
    <m/>
    <m/>
    <m/>
    <s v=""/>
    <s v=""/>
    <s v=""/>
    <s v=""/>
    <m/>
    <m/>
    <s v=""/>
    <m/>
    <m/>
    <n v="147"/>
    <n v="0"/>
    <m/>
    <m/>
    <n v="0"/>
    <n v="1"/>
    <n v="0"/>
    <m/>
    <m/>
    <m/>
  </r>
  <r>
    <x v="77"/>
    <n v="1"/>
    <n v="0"/>
    <x v="77"/>
    <s v="77_1"/>
    <s v="77_1_0"/>
    <s v="Heraeus"/>
    <s v="HERAEUS HOLDING Gesellschaft mit beschränkter Haftung"/>
    <s v="Heraeus"/>
    <m/>
    <s v="nicht verkauft"/>
    <m/>
    <s v="Jan Rinnert"/>
    <s v="Die Heraeus-Gruppe gehört heute 188 Gesellschaftern der Familie. Jürgen Heraeus und seine Geschwister besitzen knapp 25 Prozent der Anteile"/>
    <s v="x"/>
    <m/>
    <n v="22"/>
    <n v="7.5"/>
    <n v="7.5"/>
    <n v="7"/>
    <n v="6.8"/>
    <s v="k. A."/>
    <m/>
    <m/>
    <s v=""/>
    <n v="24"/>
    <n v="7.5"/>
    <n v="459"/>
    <n v="7"/>
    <m/>
    <m/>
    <n v="7.5"/>
    <s v="CEO"/>
    <e v="#VALUE!"/>
    <m/>
    <m/>
    <m/>
  </r>
  <r>
    <x v="78"/>
    <n v="1"/>
    <n v="1"/>
    <x v="78"/>
    <s v="78_1"/>
    <s v="78_1_1"/>
    <s v="Hexal"/>
    <s v="n.a"/>
    <s v="Strüngmann"/>
    <s v="Andreas Strüngmann"/>
    <s v="Verkauf 2005 f. 7,5 Mrd$ "/>
    <m/>
    <s v=""/>
    <s v=""/>
    <m/>
    <m/>
    <n v="9"/>
    <n v="14.8"/>
    <n v="24"/>
    <n v="5.5"/>
    <n v="4.4000000000000004"/>
    <n v="4.0999999999999996"/>
    <n v="8"/>
    <n v="10.842090000000001"/>
    <s v="family"/>
    <m/>
    <m/>
    <n v="58"/>
    <n v="5.5"/>
    <n v="10"/>
    <n v="11.677899999999999"/>
    <n v="14.8"/>
    <n v="1"/>
    <n v="14.8"/>
    <m/>
    <m/>
    <m/>
  </r>
  <r>
    <x v="78"/>
    <n v="1"/>
    <n v="2"/>
    <x v="78"/>
    <s v="78_1"/>
    <s v="78_1_2"/>
    <s v="Hexal"/>
    <s v="n.a"/>
    <s v="Strüngmann"/>
    <s v="Thomas Strüngmann"/>
    <s v="Verkauf 2005 f. 7,5 Mrd$ "/>
    <m/>
    <s v=""/>
    <s v=""/>
    <m/>
    <m/>
    <n v="10"/>
    <n v="14.8"/>
    <n v="24"/>
    <n v="5.5"/>
    <n v="4.4000000000000004"/>
    <n v="4.0999999999999996"/>
    <n v="9"/>
    <n v="10.842090000000001"/>
    <s v="family"/>
    <m/>
    <m/>
    <n v="59"/>
    <n v="5.5"/>
    <n v="9"/>
    <n v="11.677899999999999"/>
    <n v="14.8"/>
    <n v="1"/>
    <n v="14.8"/>
    <m/>
    <m/>
    <m/>
  </r>
  <r>
    <x v="78"/>
    <n v="1"/>
    <s v="x"/>
    <x v="78"/>
    <s v="78_1"/>
    <s v="78_1_x"/>
    <s v="Hexal"/>
    <s v="n.a"/>
    <s v="Strüngmann"/>
    <s v="Andreas und Thomas Strüngmann"/>
    <s v="Verkauf 2005 f. 7,5 Mrd$ "/>
    <s v="x"/>
    <s v="Zwillinge: Thomas Strüngmann_x000a_Andreas Strüngmann"/>
    <s v="Investor"/>
    <m/>
    <m/>
    <m/>
    <m/>
    <s v=""/>
    <s v=""/>
    <s v=""/>
    <s v=""/>
    <m/>
    <m/>
    <s v=""/>
    <n v="5"/>
    <n v="29.2"/>
    <m/>
    <m/>
    <m/>
    <m/>
    <n v="29.2"/>
    <s v="Investor"/>
    <e v="#VALUE!"/>
    <s v="x"/>
    <m/>
    <m/>
  </r>
  <r>
    <x v="79"/>
    <n v="1"/>
    <n v="0"/>
    <x v="79"/>
    <s v="79_1"/>
    <s v="79_1_0"/>
    <s v="Hipp"/>
    <s v="Schweiz"/>
    <s v="Hipp"/>
    <m/>
    <s v="nicht verkauft"/>
    <m/>
    <s v="Paulus Hipp 1950 _x000a_Claus Hipp 1938 "/>
    <s v="3 Familienstämme_x000a_Paulus Hipp 1950_x000a_Georg Hipp 1942-2020_x000a_Claus Hipp 1938 "/>
    <s v="x"/>
    <m/>
    <n v="197"/>
    <n v="1"/>
    <n v="1"/>
    <n v="1"/>
    <n v="1"/>
    <n v="1"/>
    <m/>
    <m/>
    <s v=""/>
    <n v="197"/>
    <n v="1"/>
    <n v="146"/>
    <n v="0"/>
    <m/>
    <m/>
    <n v="1"/>
    <s v="CEO"/>
    <e v="#VALUE!"/>
    <m/>
    <m/>
    <m/>
  </r>
  <r>
    <x v="80"/>
    <n v="1"/>
    <s v="x"/>
    <x v="80"/>
    <s v="80_1"/>
    <s v="80_1_x"/>
    <s v="Holtzbrinck"/>
    <s v="Georg von Holtzbrinck GmbH &amp; Co.KG"/>
    <s v="Holtzbrinck"/>
    <s v="Stefan von Holtzbrinck und Christiane Schöller"/>
    <s v="nicht verkauft"/>
    <m/>
    <s v="Stefan von  Holtzbrinck 1963"/>
    <s v="Aufteilung: Geschwister Monika Schoeller (2019 gestorben) und Stefan Holtzbrinck übernahmen die Verlagsgruppe Georg von Holtzbrinck, Ihr Bruder Dieter v. H. die Zeitungen (DvH Medien GmbH, Handelsblatt, Zeit u.a.) und wird hier nicht berücksichtigt. "/>
    <s v="x"/>
    <m/>
    <n v="128"/>
    <n v="1.8"/>
    <n v="1.8"/>
    <n v="1.5"/>
    <n v="1.6"/>
    <n v="1.7"/>
    <m/>
    <m/>
    <s v=""/>
    <n v="128"/>
    <n v="1.8"/>
    <n v="81"/>
    <n v="0"/>
    <m/>
    <m/>
    <n v="1.8"/>
    <s v="CEO"/>
    <e v="#VALUE!"/>
    <m/>
    <m/>
    <m/>
  </r>
  <r>
    <x v="80"/>
    <n v="1"/>
    <n v="1"/>
    <x v="80"/>
    <s v="80_1"/>
    <s v="80_1_1"/>
    <s v="Holtzbrinck"/>
    <s v="Georg von Holtzbrinck GmbH &amp; Co.KG"/>
    <s v="Holtzbrinck"/>
    <s v="Christiane Schöller"/>
    <s v="nicht verkauft"/>
    <m/>
    <s v=""/>
    <s v=""/>
    <m/>
    <m/>
    <m/>
    <m/>
    <s v=""/>
    <s v=""/>
    <s v=""/>
    <s v=""/>
    <n v="68"/>
    <n v="2.2777500000000002"/>
    <s v="individual"/>
    <m/>
    <m/>
    <m/>
    <m/>
    <m/>
    <m/>
    <n v="2.2777500000000002"/>
    <n v="1"/>
    <n v="2.2777500000000002"/>
    <s v="x"/>
    <m/>
    <m/>
  </r>
  <r>
    <x v="80"/>
    <n v="1"/>
    <n v="2"/>
    <x v="80"/>
    <s v="80_1"/>
    <s v="80_1_2"/>
    <s v="Holtzbrinck"/>
    <s v="Georg von Holtzbrinck GmbH &amp; Co.KG"/>
    <s v="Holtzbrinck"/>
    <s v="Stefan von Holtzbrinck"/>
    <s v="nicht verkauft"/>
    <m/>
    <s v=""/>
    <s v=""/>
    <m/>
    <m/>
    <m/>
    <m/>
    <s v=""/>
    <s v=""/>
    <s v=""/>
    <s v=""/>
    <n v="55"/>
    <n v="3.0066299999999999"/>
    <s v="individual"/>
    <m/>
    <m/>
    <m/>
    <m/>
    <m/>
    <m/>
    <n v="3.0066299999999999"/>
    <n v="1"/>
    <n v="3.0066299999999999"/>
    <s v="x"/>
    <m/>
    <m/>
  </r>
  <r>
    <x v="81"/>
    <n v="1"/>
    <n v="0"/>
    <x v="81"/>
    <s v="81_1"/>
    <s v="81_1_0"/>
    <s v="Hornbach"/>
    <s v="HORNBACH Holding AG &amp; Co. KGaA"/>
    <s v="Hornbach"/>
    <m/>
    <s v="nicht verkauft"/>
    <m/>
    <s v="Steffen Hornbach 1958"/>
    <s v="Nicht mehr operativ führend  tätig., _x000a_Dr. Christian Hornbach 1978: CEO einer Unterholding "/>
    <m/>
    <m/>
    <n v="99"/>
    <n v="2.2000000000000002"/>
    <n v="2.2000000000000002"/>
    <n v="2"/>
    <n v="1.5"/>
    <s v="k. A."/>
    <m/>
    <m/>
    <s v=""/>
    <n v="96"/>
    <n v="2.2000000000000002"/>
    <n v="128"/>
    <n v="0"/>
    <m/>
    <m/>
    <n v="2.2000000000000002"/>
    <s v="nicht operativ"/>
    <e v="#VALUE!"/>
    <m/>
    <m/>
    <m/>
  </r>
  <r>
    <x v="82"/>
    <n v="1"/>
    <n v="1"/>
    <x v="82"/>
    <s v="83_1"/>
    <s v="83_1_1"/>
    <s v="Hubert Burda"/>
    <s v="Hubert Burda Media Holding Kommanditgesellschaft"/>
    <s v="Burda"/>
    <s v="Hubert Burda"/>
    <s v="nicht verkauft"/>
    <m/>
    <s v="Hubert Burda"/>
    <s v="Familie nicht mehr operativ führend."/>
    <m/>
    <m/>
    <n v="56"/>
    <n v="3.7"/>
    <n v="4"/>
    <n v="4"/>
    <n v="4"/>
    <n v="4"/>
    <n v="44"/>
    <n v="3.5532900000000001"/>
    <s v="individual"/>
    <n v="53"/>
    <n v="3.7"/>
    <n v="34"/>
    <n v="4"/>
    <m/>
    <m/>
    <n v="3.7"/>
    <s v="nicht operativ"/>
    <e v="#VALUE!"/>
    <s v="x"/>
    <m/>
    <m/>
  </r>
  <r>
    <x v="83"/>
    <n v="1"/>
    <n v="0"/>
    <x v="83"/>
    <s v="84_1"/>
    <s v="84_1_0"/>
    <s v="Hymer"/>
    <s v="n.a."/>
    <s v="Hymer"/>
    <m/>
    <s v="Verkauf 2018 für 2,1 Mrd €"/>
    <s v="x"/>
    <s v="Geschwister:_x000a_Carolin Hachenberg 1984_x000a_Christian Hymer 1985"/>
    <s v="Nicht mehr operativ führend  tätig."/>
    <m/>
    <m/>
    <n v="141"/>
    <n v="1.6"/>
    <n v="1.6"/>
    <n v="1.6"/>
    <n v="1.8"/>
    <n v="2"/>
    <m/>
    <m/>
    <s v=""/>
    <n v="141"/>
    <n v="1.6"/>
    <n v="349"/>
    <n v="0"/>
    <m/>
    <m/>
    <n v="1.6"/>
    <s v="Investor"/>
    <e v="#VALUE!"/>
    <m/>
    <m/>
    <m/>
  </r>
  <r>
    <x v="84"/>
    <n v="1"/>
    <s v="x"/>
    <x v="84"/>
    <s v="85_1"/>
    <s v="85_1_x"/>
    <s v="INA-Holding"/>
    <s v="INA-Holding Schaeffler GmbH &amp; Co. KG"/>
    <s v="Schaeffler"/>
    <s v="Georg Schaeffler und Maria-Elisabeth Schaeffler-Thumann"/>
    <s v="nicht verkauft"/>
    <m/>
    <s v="Georg Schaeffler 1964"/>
    <s v="Nicht mehr operativ führend  tätig.. Georg S. (Mehrheitseigner)  Lebt in den USA"/>
    <m/>
    <m/>
    <n v="18"/>
    <n v="8.1"/>
    <n v="12.1"/>
    <n v="10.5"/>
    <n v="13.4"/>
    <n v="17"/>
    <m/>
    <m/>
    <s v=""/>
    <n v="20"/>
    <n v="8.1"/>
    <n v="97"/>
    <n v="10.5"/>
    <m/>
    <m/>
    <n v="8.1"/>
    <s v="nicht operativ"/>
    <e v="#VALUE!"/>
    <m/>
    <m/>
    <m/>
  </r>
  <r>
    <x v="84"/>
    <n v="1"/>
    <n v="1"/>
    <x v="84"/>
    <s v="85_1"/>
    <s v="85_1_1"/>
    <s v="INA-Holding"/>
    <s v="INA-Holding Schaeffler GmbH &amp; Co. KG"/>
    <s v="Schaeffler"/>
    <s v="Georg Schaeffler"/>
    <s v="nicht verkauft"/>
    <m/>
    <s v=""/>
    <s v=""/>
    <m/>
    <m/>
    <m/>
    <m/>
    <s v=""/>
    <s v=""/>
    <s v=""/>
    <s v=""/>
    <n v="15"/>
    <n v="7.3799099999999997"/>
    <s v="individual"/>
    <m/>
    <m/>
    <m/>
    <m/>
    <n v="18"/>
    <n v="5.7311540000000001"/>
    <n v="7.3799099999999997"/>
    <n v="1"/>
    <n v="7.3799099999999997"/>
    <s v="x"/>
    <m/>
    <m/>
  </r>
  <r>
    <x v="84"/>
    <n v="1"/>
    <n v="2"/>
    <x v="84"/>
    <s v="85_1"/>
    <s v="85_1_2"/>
    <s v="INA-Holding"/>
    <s v="INA-Holding Schaeffler GmbH &amp; Co. KG"/>
    <s v="Schaeffler"/>
    <s v="Maria-Elisabeth Schaeffler-Thumann"/>
    <s v="nicht verkauft"/>
    <m/>
    <s v=""/>
    <s v=""/>
    <m/>
    <m/>
    <m/>
    <m/>
    <s v=""/>
    <s v=""/>
    <s v=""/>
    <s v=""/>
    <n v="79"/>
    <n v="1.8222"/>
    <s v="individual"/>
    <m/>
    <m/>
    <m/>
    <m/>
    <m/>
    <m/>
    <n v="1.8222"/>
    <n v="1"/>
    <n v="1.8222"/>
    <s v="x"/>
    <m/>
    <m/>
  </r>
  <r>
    <x v="85"/>
    <n v="1"/>
    <n v="0"/>
    <x v="85"/>
    <s v="86_1"/>
    <s v="86_1_0"/>
    <s v="JAB Holding"/>
    <s v="Luxemburg"/>
    <s v="Reimann"/>
    <m/>
    <s v="Verkauf und Investment"/>
    <s v="x"/>
    <s v="Stefan Reimann Andersen 1963"/>
    <s v="Nicht mehr operativ führend  tätig."/>
    <m/>
    <m/>
    <n v="2"/>
    <n v="34"/>
    <n v="29.5"/>
    <n v="32"/>
    <n v="35"/>
    <n v="33"/>
    <m/>
    <m/>
    <s v=""/>
    <n v="3"/>
    <n v="34"/>
    <n v="4"/>
    <n v="32"/>
    <m/>
    <m/>
    <n v="34"/>
    <s v="Investor"/>
    <e v="#VALUE!"/>
    <s v="x"/>
    <m/>
    <m/>
  </r>
  <r>
    <x v="85"/>
    <n v="1"/>
    <n v="1"/>
    <x v="85"/>
    <s v="86_1"/>
    <s v="86_1_1"/>
    <s v="JAB Holding"/>
    <s v="Luxemburg"/>
    <s v="Reimann"/>
    <s v="Wolfgang Reimann"/>
    <s v="Verkauf und Investment"/>
    <m/>
    <s v=""/>
    <s v=""/>
    <m/>
    <m/>
    <m/>
    <m/>
    <s v=""/>
    <s v=""/>
    <s v=""/>
    <s v=""/>
    <n v="21"/>
    <n v="5.2843799999999996"/>
    <s v="individual"/>
    <m/>
    <m/>
    <m/>
    <m/>
    <m/>
    <m/>
    <n v="5.2843799999999996"/>
    <n v="1"/>
    <n v="5.2843799999999996"/>
    <m/>
    <m/>
    <m/>
  </r>
  <r>
    <x v="85"/>
    <n v="1"/>
    <n v="2"/>
    <x v="85"/>
    <s v="86_1"/>
    <s v="86_1_2"/>
    <s v="JAB Holding"/>
    <s v="Luxemburg"/>
    <s v="Reimann"/>
    <s v="Matthias Reimann-Andersen"/>
    <s v="Verkauf und Investment"/>
    <m/>
    <s v=""/>
    <s v=""/>
    <m/>
    <m/>
    <m/>
    <m/>
    <s v=""/>
    <s v=""/>
    <s v=""/>
    <s v=""/>
    <n v="22"/>
    <n v="5.2843799999999996"/>
    <s v="individual"/>
    <m/>
    <m/>
    <m/>
    <m/>
    <m/>
    <m/>
    <n v="5.2843799999999996"/>
    <n v="1"/>
    <n v="5.2843799999999996"/>
    <m/>
    <m/>
    <m/>
  </r>
  <r>
    <x v="85"/>
    <n v="1"/>
    <n v="3"/>
    <x v="85"/>
    <s v="86_1"/>
    <s v="86_1_3"/>
    <s v="JAB Holding"/>
    <s v="Luxemburg"/>
    <s v="Reimann"/>
    <s v="Renate Reimann-Haas"/>
    <s v="Verkauf und Investment"/>
    <m/>
    <s v=""/>
    <s v=""/>
    <m/>
    <m/>
    <m/>
    <m/>
    <s v=""/>
    <s v=""/>
    <s v=""/>
    <s v=""/>
    <n v="24"/>
    <n v="5.2843799999999996"/>
    <s v="individual"/>
    <m/>
    <m/>
    <m/>
    <m/>
    <m/>
    <m/>
    <n v="5.2843799999999996"/>
    <n v="1"/>
    <n v="5.2843799999999996"/>
    <m/>
    <m/>
    <m/>
  </r>
  <r>
    <x v="85"/>
    <n v="1"/>
    <n v="4"/>
    <x v="85"/>
    <s v="86_1"/>
    <s v="86_1_4"/>
    <s v="JAB Holding"/>
    <s v="Luxemburg"/>
    <s v="Reimann"/>
    <s v="Stefan Reimann-Andersen"/>
    <s v="Verkauf und Investment"/>
    <m/>
    <s v=""/>
    <s v=""/>
    <m/>
    <m/>
    <m/>
    <m/>
    <s v=""/>
    <s v=""/>
    <s v=""/>
    <s v=""/>
    <n v="23"/>
    <n v="5.2843799999999996"/>
    <s v="individual"/>
    <m/>
    <m/>
    <m/>
    <m/>
    <m/>
    <m/>
    <n v="5.2843799999999996"/>
    <n v="1"/>
    <n v="5.2843799999999996"/>
    <m/>
    <m/>
    <m/>
  </r>
  <r>
    <x v="86"/>
    <n v="1"/>
    <s v="x"/>
    <x v="86"/>
    <s v="88_1"/>
    <s v="88_1_x"/>
    <s v="Jägermeister"/>
    <s v="Mast-Jägermeister SE"/>
    <s v="Rehm und Findel-Mast"/>
    <s v="Florian Rehm, Christina Flügel und Andreas Kreuter"/>
    <s v="nicht verkauft"/>
    <m/>
    <s v="Florian Rehm 1977 "/>
    <n v="0"/>
    <m/>
    <m/>
    <n v="158"/>
    <n v="1.4"/>
    <n v="1.6"/>
    <n v="1.6"/>
    <n v="1.6"/>
    <s v="k. A."/>
    <m/>
    <m/>
    <s v=""/>
    <n v="153"/>
    <n v="1.4"/>
    <m/>
    <m/>
    <m/>
    <m/>
    <n v="1.4"/>
    <s v="Investor"/>
    <e v="#VALUE!"/>
    <m/>
    <m/>
    <m/>
  </r>
  <r>
    <x v="86"/>
    <n v="1"/>
    <n v="1"/>
    <x v="86"/>
    <s v="88_1"/>
    <s v="88_1_1"/>
    <s v="Jägermeister"/>
    <s v="Mast-Jägermeister SE"/>
    <s v="Rehm und Findel-Mast"/>
    <s v="Florian Rehm"/>
    <s v="nicht verkauft"/>
    <m/>
    <s v=""/>
    <s v=""/>
    <m/>
    <m/>
    <m/>
    <m/>
    <s v=""/>
    <s v=""/>
    <s v=""/>
    <s v=""/>
    <m/>
    <m/>
    <s v=""/>
    <m/>
    <m/>
    <n v="251"/>
    <n v="0"/>
    <m/>
    <m/>
    <n v="0"/>
    <n v="1"/>
    <n v="0"/>
    <m/>
    <m/>
    <m/>
  </r>
  <r>
    <x v="87"/>
    <s v="x"/>
    <s v="x"/>
    <x v="87"/>
    <s v="89_x"/>
    <s v="89_x_x"/>
    <s v="Jebsen &amp; Jessen"/>
    <s v="Jebsen &amp; Jessen (GmbH &amp; Co.) KG"/>
    <s v="Jebsen und Jessen"/>
    <m/>
    <s v="nicht verkauft"/>
    <m/>
    <s v="J. Peter Jessen"/>
    <n v="0"/>
    <s v="x"/>
    <m/>
    <n v="173"/>
    <n v="1.3"/>
    <n v="0.7"/>
    <n v="0.4"/>
    <n v="0.5"/>
    <s v="k. A."/>
    <m/>
    <m/>
    <s v=""/>
    <n v="162"/>
    <n v="1.3"/>
    <m/>
    <m/>
    <m/>
    <m/>
    <n v="1.3"/>
    <s v="CEO"/>
    <e v="#VALUE!"/>
    <m/>
    <m/>
    <m/>
  </r>
  <r>
    <x v="88"/>
    <n v="1"/>
    <n v="1"/>
    <x v="88"/>
    <s v="90_1"/>
    <s v="90_1_1"/>
    <s v="Josef Buchmann"/>
    <s v="Israel"/>
    <s v="Buchmann"/>
    <s v="Josef Buchmann"/>
    <s v="nicht verkauft"/>
    <m/>
    <s v="Josef Buchmann 1930"/>
    <s v="Nicht mehr operativ führend  tätig."/>
    <m/>
    <m/>
    <n v="176"/>
    <n v="1.2"/>
    <n v="1.2"/>
    <n v="1.2"/>
    <n v="1.4"/>
    <n v="1.3"/>
    <m/>
    <m/>
    <s v=""/>
    <n v="180"/>
    <n v="1.2"/>
    <n v="105"/>
    <n v="0"/>
    <m/>
    <m/>
    <n v="1.2"/>
    <s v="nicht operativ"/>
    <e v="#VALUE!"/>
    <s v="x"/>
    <m/>
    <m/>
  </r>
  <r>
    <x v="89"/>
    <n v="1"/>
    <n v="0"/>
    <x v="89"/>
    <s v="91_1"/>
    <s v="91_1_0"/>
    <s v="Kärcher"/>
    <s v="Alfred Kärcher GmbH &amp; Co. KG"/>
    <s v="Kärcher"/>
    <m/>
    <s v="nicht verkauft"/>
    <m/>
    <s v="50% Johannes Kärcher (eh. Konzernchef)_x000a_50% Eva-Susanne Zimmermann v. Siefart. Mittlerweile auch die Kinder zu gleichen bet. Johannes 6 Kinder, Eva: 2 Kinder "/>
    <s v="Nicht mehr operativ führend  tätig."/>
    <m/>
    <m/>
    <n v="65"/>
    <n v="3.3"/>
    <n v="3.2"/>
    <n v="3.1"/>
    <n v="3.2"/>
    <n v="3.2"/>
    <m/>
    <m/>
    <s v=""/>
    <n v="61"/>
    <n v="3.3"/>
    <n v="50"/>
    <n v="3.1"/>
    <m/>
    <m/>
    <n v="3.3"/>
    <s v="nicht operativ"/>
    <e v="#VALUE!"/>
    <m/>
    <m/>
    <m/>
  </r>
  <r>
    <x v="90"/>
    <n v="1"/>
    <n v="0"/>
    <x v="90"/>
    <s v="92_1"/>
    <s v="92_1_0"/>
    <s v="Karl Storz"/>
    <s v="KARL STORZ SE &amp; Co. KG"/>
    <s v="Storz"/>
    <m/>
    <s v="nicht verkauft"/>
    <m/>
    <s v="Schwestern:_x000a_Gudrun Heine 1954_x000a_Sybill Storz 1937_x000a__x0009__x0009__x000a_Karl-Christian Storz 1966: 2019 CEO"/>
    <n v="0"/>
    <s v="x"/>
    <m/>
    <n v="184"/>
    <n v="1.1000000000000001"/>
    <n v="1.1000000000000001"/>
    <n v="1.1000000000000001"/>
    <n v="1"/>
    <n v="1"/>
    <m/>
    <m/>
    <s v=""/>
    <n v="185"/>
    <n v="1.1000000000000001"/>
    <n v="219"/>
    <n v="0"/>
    <m/>
    <m/>
    <n v="1.1000000000000001"/>
    <s v="CEO"/>
    <e v="#VALUE!"/>
    <m/>
    <m/>
    <m/>
  </r>
  <r>
    <x v="90"/>
    <n v="1"/>
    <n v="1"/>
    <x v="90"/>
    <s v="92_1"/>
    <s v="92_1_1"/>
    <s v="Karl Storz"/>
    <s v="KARL STORZ SE &amp; Co. KG"/>
    <s v="Storz"/>
    <s v="Gudrun Heine"/>
    <s v="nicht verkauft"/>
    <m/>
    <s v=""/>
    <s v=""/>
    <m/>
    <m/>
    <m/>
    <m/>
    <s v=""/>
    <s v=""/>
    <s v=""/>
    <s v=""/>
    <n v="58"/>
    <n v="2.7332999999999998"/>
    <s v="individual"/>
    <m/>
    <m/>
    <m/>
    <m/>
    <m/>
    <m/>
    <n v="2.7332999999999998"/>
    <n v="1"/>
    <n v="2.7332999999999998"/>
    <s v="x"/>
    <m/>
    <m/>
  </r>
  <r>
    <x v="90"/>
    <n v="1"/>
    <n v="2"/>
    <x v="90"/>
    <s v="92_1"/>
    <s v="92_1_2"/>
    <s v="Karl Storz"/>
    <s v="KARL STORZ SE &amp; Co. KG"/>
    <s v="Storz"/>
    <s v="Sybill Storz"/>
    <s v="nicht verkauft"/>
    <m/>
    <s v=""/>
    <s v=""/>
    <m/>
    <m/>
    <m/>
    <m/>
    <s v=""/>
    <s v=""/>
    <s v=""/>
    <s v=""/>
    <n v="59"/>
    <n v="2.7332999999999998"/>
    <s v="individual"/>
    <m/>
    <m/>
    <m/>
    <m/>
    <m/>
    <m/>
    <n v="2.7332999999999998"/>
    <n v="1"/>
    <n v="2.7332999999999998"/>
    <s v="x"/>
    <m/>
    <m/>
  </r>
  <r>
    <x v="91"/>
    <n v="1"/>
    <s v="x"/>
    <x v="91"/>
    <s v="93_1"/>
    <s v="93_1_x"/>
    <s v="Klingel Gruppe"/>
    <s v="Robert Klingel OHG"/>
    <s v="Kohm"/>
    <s v="Joachim und Andreas Kohm"/>
    <s v="nicht verkauft"/>
    <m/>
    <s v="Brüder: je 50%_x000a_Andreas Kohm 1952_x000a_Joachim Kohm 1949"/>
    <s v="Brüder nicht mehr operativ tätig, dafür Investoren"/>
    <m/>
    <m/>
    <n v="198"/>
    <n v="1"/>
    <n v="1"/>
    <n v="0.9"/>
    <n v="0.9"/>
    <n v="0.8"/>
    <m/>
    <m/>
    <s v=""/>
    <n v="195"/>
    <n v="1"/>
    <n v="193"/>
    <n v="0"/>
    <m/>
    <m/>
    <n v="1"/>
    <s v="nicht operativ"/>
    <e v="#VALUE!"/>
    <m/>
    <m/>
    <m/>
  </r>
  <r>
    <x v="92"/>
    <n v="1"/>
    <s v="x"/>
    <x v="92"/>
    <s v="94_1"/>
    <s v="94_1_x"/>
    <s v="Knauf"/>
    <s v="Knauf Gips KG"/>
    <s v="Knauf"/>
    <s v="Familie Knauf (exkl. Albrecht)"/>
    <s v="nicht verkauft"/>
    <m/>
    <s v="Alexander Knauf,"/>
    <n v="0"/>
    <s v="x"/>
    <m/>
    <n v="15"/>
    <n v="10.5"/>
    <n v="8.8000000000000007"/>
    <n v="8.8000000000000007"/>
    <n v="8.5"/>
    <n v="8"/>
    <m/>
    <m/>
    <s v=""/>
    <n v="17"/>
    <n v="10.5"/>
    <n v="19"/>
    <n v="8.8000000000000007"/>
    <m/>
    <m/>
    <n v="10.5"/>
    <s v="CEO"/>
    <e v="#VALUE!"/>
    <m/>
    <m/>
    <m/>
  </r>
  <r>
    <x v="92"/>
    <n v="1"/>
    <n v="1"/>
    <x v="92"/>
    <s v="94_1"/>
    <s v="94_1_1"/>
    <s v="Knauf"/>
    <s v="Knauf Gips KG"/>
    <s v="Knauf"/>
    <s v="Albrecht Knauf"/>
    <s v="nicht verkauft"/>
    <m/>
    <s v="Albrecht Knauf _x000a_Matthias Kessel-Knauf (CEO Interfer)"/>
    <n v="0"/>
    <s v="x"/>
    <m/>
    <n v="129"/>
    <n v="1.8"/>
    <n v="1.7"/>
    <n v="1.7"/>
    <n v="2"/>
    <n v="2"/>
    <m/>
    <m/>
    <s v=""/>
    <n v="127"/>
    <n v="1.8"/>
    <n v="214"/>
    <n v="0"/>
    <m/>
    <m/>
    <n v="1.8"/>
    <s v="CEO"/>
    <e v="#VALUE!"/>
    <m/>
    <s v="n/a"/>
    <s v="n/a"/>
  </r>
  <r>
    <x v="92"/>
    <n v="1"/>
    <n v="0"/>
    <x v="92"/>
    <s v="94_1"/>
    <s v="94_1_0"/>
    <s v="Knauf"/>
    <s v="Knauf Gips KG"/>
    <s v="Knauf"/>
    <m/>
    <s v="nicht verkauft"/>
    <m/>
    <s v=""/>
    <s v=""/>
    <m/>
    <m/>
    <m/>
    <n v="0"/>
    <s v=""/>
    <s v=""/>
    <s v=""/>
    <s v=""/>
    <m/>
    <m/>
    <s v=""/>
    <m/>
    <n v="0"/>
    <m/>
    <m/>
    <m/>
    <m/>
    <n v="0"/>
    <n v="1"/>
    <n v="0"/>
    <m/>
    <m/>
    <m/>
  </r>
  <r>
    <x v="92"/>
    <n v="1"/>
    <n v="2"/>
    <x v="92"/>
    <s v="94_1"/>
    <s v="94_1_2"/>
    <s v="Knauf"/>
    <s v="Knauf Gips KG"/>
    <s v="Knauf"/>
    <s v="Alexander Knauf"/>
    <s v="nicht verkauft"/>
    <m/>
    <s v=""/>
    <s v=""/>
    <m/>
    <m/>
    <m/>
    <m/>
    <s v=""/>
    <s v=""/>
    <s v=""/>
    <s v=""/>
    <n v="121"/>
    <n v="1.00221"/>
    <s v="individual"/>
    <m/>
    <m/>
    <m/>
    <m/>
    <m/>
    <m/>
    <n v="1.00221"/>
    <n v="1"/>
    <n v="1.00221"/>
    <s v="x"/>
    <n v="8.3083333333333328E-2"/>
    <n v="1021925000"/>
  </r>
  <r>
    <x v="92"/>
    <n v="1"/>
    <n v="3"/>
    <x v="92"/>
    <s v="94_1"/>
    <s v="94_1_3"/>
    <s v="Knauf"/>
    <s v="Knauf Gips KG"/>
    <s v="Knauf"/>
    <s v="Christine Brigitte Knauf"/>
    <s v="nicht verkauft"/>
    <m/>
    <s v=""/>
    <s v=""/>
    <m/>
    <m/>
    <m/>
    <m/>
    <s v=""/>
    <s v=""/>
    <s v=""/>
    <s v=""/>
    <n v="104"/>
    <n v="1.2755399999999999"/>
    <s v="individual"/>
    <m/>
    <m/>
    <m/>
    <m/>
    <m/>
    <m/>
    <n v="1.2755399999999999"/>
    <n v="1"/>
    <n v="1.2755399999999999"/>
    <s v="x"/>
    <n v="8.3333333333333329E-2"/>
    <n v="1025000000"/>
  </r>
  <r>
    <x v="92"/>
    <n v="1"/>
    <n v="4"/>
    <x v="92"/>
    <s v="94_1"/>
    <s v="94_1_4"/>
    <s v="Knauf"/>
    <s v="Knauf Gips KG"/>
    <s v="Knauf"/>
    <s v="Karl Heinrich Knauf"/>
    <s v="nicht verkauft"/>
    <m/>
    <s v=""/>
    <s v=""/>
    <m/>
    <m/>
    <m/>
    <m/>
    <s v=""/>
    <s v=""/>
    <s v=""/>
    <s v=""/>
    <n v="105"/>
    <n v="1.2755399999999999"/>
    <s v="individual"/>
    <m/>
    <m/>
    <m/>
    <m/>
    <m/>
    <m/>
    <n v="1.2755399999999999"/>
    <n v="1"/>
    <n v="1.2755399999999999"/>
    <s v="x"/>
    <n v="8.3333333333333329E-2"/>
    <n v="1025000000"/>
  </r>
  <r>
    <x v="92"/>
    <n v="1"/>
    <n v="5"/>
    <x v="92"/>
    <s v="94_1"/>
    <s v="94_1_5"/>
    <s v="Knauf"/>
    <s v="Knauf Gips KG"/>
    <s v="Knauf"/>
    <s v="Martin Knauf"/>
    <s v="nicht verkauft"/>
    <m/>
    <s v=""/>
    <s v=""/>
    <m/>
    <m/>
    <m/>
    <m/>
    <s v=""/>
    <s v=""/>
    <s v=""/>
    <s v=""/>
    <n v="122"/>
    <n v="1.00221"/>
    <s v="individual"/>
    <m/>
    <m/>
    <m/>
    <m/>
    <m/>
    <m/>
    <n v="1.00221"/>
    <n v="1"/>
    <n v="1.00221"/>
    <s v="x"/>
    <s v="n/a"/>
    <s v="n/a"/>
  </r>
  <r>
    <x v="92"/>
    <n v="1"/>
    <n v="6"/>
    <x v="92"/>
    <s v="94_1"/>
    <s v="94_1_6"/>
    <s v="Knauf"/>
    <s v="Knauf Gips KG"/>
    <s v="Knauf"/>
    <s v="Robert Knauf"/>
    <s v="nicht verkauft"/>
    <m/>
    <s v=""/>
    <s v=""/>
    <m/>
    <m/>
    <m/>
    <m/>
    <s v=""/>
    <s v=""/>
    <s v=""/>
    <s v=""/>
    <n v="123"/>
    <n v="1.00221"/>
    <s v="individual"/>
    <m/>
    <m/>
    <m/>
    <m/>
    <m/>
    <m/>
    <n v="1.00221"/>
    <n v="1"/>
    <n v="1.00221"/>
    <s v="x"/>
    <s v="n/a"/>
    <s v="n/a"/>
  </r>
  <r>
    <x v="93"/>
    <n v="1"/>
    <s v="x"/>
    <x v="93"/>
    <s v="95_1"/>
    <s v="95_1_x"/>
    <s v="Knorr Bremse"/>
    <s v="Knorr-Bremse AG"/>
    <s v="Thiele"/>
    <s v="Julia Thiele-Schürhoff und Nadia Thiele"/>
    <s v="nicht verkauft"/>
    <m/>
    <s v="Julia Thiele-Schürhoff 1971"/>
    <s v="Heinz-Hermann Thiele starb 2021, Erben: Junge Wtwe und Tochter; der Sohn wurde vorher im Streit  ausbez."/>
    <m/>
    <m/>
    <n v="33"/>
    <n v="5.5"/>
    <n v="12.5"/>
    <n v="17"/>
    <n v="16"/>
    <n v="15"/>
    <m/>
    <m/>
    <s v=""/>
    <n v="37"/>
    <n v="5.5"/>
    <m/>
    <m/>
    <m/>
    <m/>
    <n v="5.5"/>
    <s v="nicht operativ"/>
    <e v="#VALUE!"/>
    <m/>
    <m/>
    <m/>
  </r>
  <r>
    <x v="93"/>
    <n v="1"/>
    <n v="0"/>
    <x v="93"/>
    <s v="95_1"/>
    <s v="95_1_0"/>
    <s v="Knorr Bremse"/>
    <s v="Knorr-Bremse AG"/>
    <s v="Thiele"/>
    <m/>
    <s v="nicht verkauft"/>
    <m/>
    <s v=""/>
    <s v=""/>
    <m/>
    <m/>
    <m/>
    <m/>
    <s v=""/>
    <s v=""/>
    <s v=""/>
    <s v=""/>
    <m/>
    <m/>
    <s v=""/>
    <m/>
    <m/>
    <n v="32"/>
    <n v="17"/>
    <m/>
    <m/>
    <n v="0"/>
    <n v="1"/>
    <n v="0"/>
    <m/>
    <m/>
    <m/>
  </r>
  <r>
    <x v="93"/>
    <n v="1"/>
    <n v="1"/>
    <x v="93"/>
    <s v="95_1"/>
    <s v="95_1_1"/>
    <s v="Knorr Bremse"/>
    <s v="Knorr-Bremse AG"/>
    <s v="Thiele"/>
    <s v="Julia Thiele-Schürhoff"/>
    <s v="nicht verkauft"/>
    <m/>
    <s v=""/>
    <s v=""/>
    <m/>
    <m/>
    <m/>
    <m/>
    <s v=""/>
    <s v=""/>
    <s v=""/>
    <s v=""/>
    <n v="48"/>
    <n v="3.27996"/>
    <s v="individual"/>
    <m/>
    <m/>
    <m/>
    <m/>
    <m/>
    <m/>
    <n v="3.27996"/>
    <n v="1"/>
    <n v="3.27996"/>
    <s v="x"/>
    <m/>
    <m/>
  </r>
  <r>
    <x v="93"/>
    <n v="1"/>
    <n v="2"/>
    <x v="93"/>
    <s v="95_1"/>
    <s v="95_1_2"/>
    <s v="Knorr Bremse"/>
    <s v="Knorr-Bremse AG"/>
    <s v="Thiele"/>
    <s v="Nadia Thiele"/>
    <s v="nicht verkauft"/>
    <m/>
    <s v=""/>
    <s v=""/>
    <m/>
    <m/>
    <m/>
    <m/>
    <s v=""/>
    <s v=""/>
    <s v=""/>
    <s v=""/>
    <n v="69"/>
    <n v="2.2777500000000002"/>
    <s v="individual"/>
    <m/>
    <m/>
    <m/>
    <m/>
    <m/>
    <m/>
    <n v="2.2777500000000002"/>
    <n v="1"/>
    <n v="2.2777500000000002"/>
    <s v="x"/>
    <m/>
    <m/>
  </r>
  <r>
    <x v="94"/>
    <n v="1"/>
    <n v="1"/>
    <x v="94"/>
    <s v="96_1"/>
    <s v="96_1_1"/>
    <s v="Krieger Gruppe"/>
    <s v="Krieger Handel Holding SE &amp; Co. KG "/>
    <s v="Krieger"/>
    <s v="Kurt Krieger"/>
    <s v="nicht verkauft"/>
    <m/>
    <s v="Kurt Krieger 1948"/>
    <n v="0"/>
    <s v="x"/>
    <m/>
    <n v="165"/>
    <n v="1.4"/>
    <n v="1"/>
    <n v="1.1000000000000001"/>
    <n v="1.3"/>
    <n v="1.3"/>
    <n v="106"/>
    <n v="1.2755399999999999"/>
    <s v="individual"/>
    <n v="155"/>
    <n v="1.4"/>
    <n v="155"/>
    <n v="0"/>
    <m/>
    <m/>
    <n v="1.4"/>
    <s v="CEO"/>
    <e v="#VALUE!"/>
    <m/>
    <m/>
    <m/>
  </r>
  <r>
    <x v="95"/>
    <n v="1"/>
    <s v="x"/>
    <x v="95"/>
    <s v="97_1"/>
    <s v="97_1_x"/>
    <s v="Krombacher"/>
    <s v="Krombacher Brauerei Bernhard Schadeberg GmbH &amp; Co. KG "/>
    <s v="Schadeberg"/>
    <s v="Bernhard Schadeberg und Petra Schadeberg"/>
    <s v="nicht verkauft"/>
    <m/>
    <s v="Bernhard Schadeberg 1965_x000a_Petra Schadeberg-Herrmann – beide sind auch GF "/>
    <s v=" 37% Bernhard Schadeberg 1965_x000a_ 37% Petra Schadeberg-Herrmann_x0009__x0009__x000a_ 26% Barbara Lambrecht-Schadeberg 1935"/>
    <s v="x"/>
    <m/>
    <n v="93"/>
    <n v="2.4"/>
    <n v="2.2000000000000002"/>
    <n v="2"/>
    <n v="2.2000000000000002"/>
    <n v="2.2999999999999998"/>
    <m/>
    <m/>
    <s v=""/>
    <n v="88"/>
    <n v="2.4"/>
    <m/>
    <m/>
    <m/>
    <m/>
    <n v="2.4"/>
    <s v="CEO"/>
    <e v="#VALUE!"/>
    <m/>
    <m/>
    <m/>
  </r>
  <r>
    <x v="95"/>
    <n v="1"/>
    <n v="1"/>
    <x v="95"/>
    <s v="97_1"/>
    <s v="97_1_1"/>
    <s v="Krombacher"/>
    <s v="Krombacher Brauerei Bernhard Schadeberg GmbH &amp; Co. KG "/>
    <s v="Schadeberg"/>
    <s v="Bernhard Schadeberg"/>
    <s v="nicht verkauft"/>
    <m/>
    <s v=""/>
    <s v=""/>
    <m/>
    <m/>
    <m/>
    <m/>
    <s v=""/>
    <s v=""/>
    <s v=""/>
    <s v=""/>
    <m/>
    <m/>
    <s v=""/>
    <m/>
    <m/>
    <n v="196"/>
    <n v="0"/>
    <m/>
    <m/>
    <n v="0"/>
    <n v="1"/>
    <n v="0"/>
    <m/>
    <m/>
    <m/>
  </r>
  <r>
    <x v="95"/>
    <n v="1"/>
    <n v="2"/>
    <x v="95"/>
    <s v="97_1"/>
    <s v="97_1_2"/>
    <s v="Krombacher"/>
    <s v="Krombacher Brauerei Bernhard Schadeberg GmbH &amp; Co. KG "/>
    <s v="Schadeberg"/>
    <s v="Barbara Lambrecht-Schadeberg"/>
    <s v="nicht verkauft"/>
    <m/>
    <s v=""/>
    <s v=""/>
    <m/>
    <m/>
    <m/>
    <m/>
    <s v=""/>
    <s v=""/>
    <s v=""/>
    <s v=""/>
    <m/>
    <m/>
    <s v=""/>
    <m/>
    <m/>
    <n v="195"/>
    <n v="0"/>
    <m/>
    <m/>
    <n v="0"/>
    <n v="1"/>
    <n v="0"/>
    <m/>
    <m/>
    <m/>
  </r>
  <r>
    <x v="96"/>
    <n v="1"/>
    <n v="0"/>
    <x v="96"/>
    <s v="98_1"/>
    <s v="98_1_0"/>
    <s v="Krones"/>
    <s v="KRONES Aktiengesellschaft"/>
    <s v="Kronseder"/>
    <m/>
    <s v="nicht verkauft"/>
    <m/>
    <s v="Volker Kronseder (AR-Vors.) "/>
    <s v="Nicht mehr operativ führend  tätig."/>
    <m/>
    <m/>
    <n v="174"/>
    <n v="1.3"/>
    <n v="1.3"/>
    <n v="0.8"/>
    <n v="0.9"/>
    <n v="1.8"/>
    <m/>
    <m/>
    <s v=""/>
    <n v="166"/>
    <n v="1.3"/>
    <n v="156"/>
    <n v="0"/>
    <m/>
    <m/>
    <n v="1.3"/>
    <s v="nicht operativ"/>
    <e v="#VALUE!"/>
    <m/>
    <m/>
    <m/>
  </r>
  <r>
    <x v="97"/>
    <n v="1"/>
    <n v="1"/>
    <x v="97"/>
    <s v="99_1"/>
    <s v="99_1_1"/>
    <s v="KÜHNE &amp; NAGEL"/>
    <s v="Schweiz"/>
    <s v="Kühne"/>
    <s v="Klaus-Michael Kühne"/>
    <s v="nicht verkauft"/>
    <m/>
    <s v="Klaus-Michael Kühne "/>
    <s v="Über die „Kühne Holding AG“ hält er seinen Anteil an der „Kühne + Nagel International AG“."/>
    <m/>
    <m/>
    <n v="6"/>
    <n v="24.2"/>
    <n v="33"/>
    <n v="13.3"/>
    <n v="11.5"/>
    <n v="10.5"/>
    <n v="2"/>
    <n v="33.984029999999997"/>
    <s v="individual"/>
    <n v="7"/>
    <n v="24.2"/>
    <n v="16"/>
    <n v="13.3"/>
    <n v="1"/>
    <n v="36.650639999999996"/>
    <n v="36.650639999999996"/>
    <s v="nicht operativ"/>
    <e v="#VALUE!"/>
    <s v="x"/>
    <m/>
    <m/>
  </r>
  <r>
    <x v="98"/>
    <n v="1"/>
    <s v="x"/>
    <x v="98"/>
    <s v="100_1"/>
    <s v="100_1_x"/>
    <s v="Liebherr"/>
    <s v="Schweiz"/>
    <s v="Liebherr"/>
    <s v="Willi und Isolde Liebherr"/>
    <s v="nicht verkauft"/>
    <m/>
    <s v="Willi Liebherr"/>
    <n v="0"/>
    <s v="x"/>
    <m/>
    <n v="20"/>
    <n v="8"/>
    <n v="7.5"/>
    <n v="7.8"/>
    <n v="8.3000000000000007"/>
    <n v="8"/>
    <m/>
    <m/>
    <s v=""/>
    <n v="22"/>
    <n v="8"/>
    <n v="21"/>
    <n v="7.8"/>
    <m/>
    <m/>
    <n v="8"/>
    <s v="CEO"/>
    <e v="#VALUE!"/>
    <m/>
    <m/>
    <m/>
  </r>
  <r>
    <x v="98"/>
    <n v="1"/>
    <n v="1"/>
    <x v="98"/>
    <s v="100_1"/>
    <s v="100_1_1"/>
    <s v="Liebherr"/>
    <s v="Schweiz"/>
    <s v="Liebherr"/>
    <s v="Willi Liebherr"/>
    <s v="nicht verkauft"/>
    <m/>
    <s v=""/>
    <s v=""/>
    <m/>
    <m/>
    <m/>
    <m/>
    <s v=""/>
    <s v=""/>
    <s v=""/>
    <s v=""/>
    <m/>
    <m/>
    <s v=""/>
    <m/>
    <m/>
    <m/>
    <m/>
    <n v="26"/>
    <n v="4.7520069999999999"/>
    <n v="4.7520069999999999"/>
    <n v="1"/>
    <n v="4.7520069999999999"/>
    <s v="x"/>
    <m/>
    <m/>
  </r>
  <r>
    <x v="98"/>
    <n v="1"/>
    <n v="2"/>
    <x v="98"/>
    <s v="100_1"/>
    <s v="100_1_2"/>
    <s v="Liebherr"/>
    <s v="Schweiz"/>
    <s v="Liebherr"/>
    <s v="Isolde Liebherr"/>
    <s v="nicht verkauft"/>
    <m/>
    <s v=""/>
    <s v=""/>
    <m/>
    <m/>
    <m/>
    <m/>
    <s v=""/>
    <s v=""/>
    <s v=""/>
    <s v=""/>
    <m/>
    <m/>
    <s v=""/>
    <m/>
    <m/>
    <m/>
    <m/>
    <n v="27"/>
    <n v="4.7520069999999999"/>
    <n v="4.7520069999999999"/>
    <n v="1"/>
    <n v="4.7520069999999999"/>
    <s v="x"/>
    <m/>
    <m/>
  </r>
  <r>
    <x v="99"/>
    <n v="1"/>
    <n v="1"/>
    <x v="99"/>
    <s v="101_1"/>
    <s v="101_1_1"/>
    <s v="Lindner Group"/>
    <s v="Lindner Group KG"/>
    <s v="Lindner"/>
    <s v="Hans Lindner"/>
    <s v="nicht verkauft"/>
    <m/>
    <s v="Hans Lindner "/>
    <n v="0"/>
    <s v="x"/>
    <m/>
    <n v="209"/>
    <n v="1"/>
    <n v="0.6"/>
    <n v="0.45"/>
    <n v="0.4"/>
    <n v="0.4"/>
    <m/>
    <m/>
    <s v=""/>
    <n v="202"/>
    <n v="1"/>
    <n v="368"/>
    <n v="0"/>
    <m/>
    <m/>
    <n v="1"/>
    <s v="CEO"/>
    <e v="#VALUE!"/>
    <m/>
    <m/>
    <m/>
  </r>
  <r>
    <x v="100"/>
    <s v="x"/>
    <s v="x"/>
    <x v="100"/>
    <s v="102_x"/>
    <s v="102_x_x"/>
    <s v="LW Gruppe"/>
    <s v="Leonhard Weiss GmbH &amp; Co. KG"/>
    <s v="Weiss und Schmidt"/>
    <m/>
    <s v="nicht verkauft"/>
    <m/>
    <s v="Vorstand:_x000a_Stefan Schmidt-Weiss_x000a_Ralf Schmidt _x000a_Alexander Weiss"/>
    <n v="0"/>
    <s v="x"/>
    <m/>
    <n v="210"/>
    <n v="1"/>
    <n v="0.6"/>
    <n v="0.4"/>
    <n v="0.5"/>
    <n v="0.5"/>
    <m/>
    <m/>
    <s v=""/>
    <n v="194"/>
    <n v="1"/>
    <m/>
    <m/>
    <m/>
    <m/>
    <n v="1"/>
    <s v="CEO"/>
    <e v="#VALUE!"/>
    <m/>
    <m/>
    <m/>
  </r>
  <r>
    <x v="101"/>
    <n v="1"/>
    <n v="1"/>
    <x v="101"/>
    <s v="103_1"/>
    <s v="103_1_1"/>
    <s v="Mann Mobilia"/>
    <s v="n.a."/>
    <s v="Mann"/>
    <s v="Johannes Mann"/>
    <s v="Verkauf 1998 für 650m$ (ohne Immob.) "/>
    <s v="x"/>
    <s v="Johannes Mann 1952"/>
    <s v=""/>
    <s v="x"/>
    <m/>
    <n v="112"/>
    <n v="2"/>
    <n v="2"/>
    <n v="2"/>
    <n v="2.1"/>
    <n v="2.1"/>
    <m/>
    <m/>
    <s v=""/>
    <n v="115"/>
    <n v="2"/>
    <n v="61"/>
    <n v="2"/>
    <m/>
    <m/>
    <n v="2"/>
    <s v="CEO  "/>
    <e v="#VALUE!"/>
    <m/>
    <m/>
    <m/>
  </r>
  <r>
    <x v="102"/>
    <s v="x"/>
    <s v="x"/>
    <x v="102"/>
    <s v="104_x"/>
    <s v="104_x_x"/>
    <s v="Marquard &amp; Bahls"/>
    <s v="Marquard &amp; Bahls AG"/>
    <s v="Weisser und Streich"/>
    <m/>
    <s v="nicht verkauft"/>
    <m/>
    <s v="Dr. Daniel Weisser 1974 "/>
    <s v="Nicht mehr operativ führend  tätig. Natalie Stickling-Morzynski = 50% "/>
    <m/>
    <m/>
    <n v="64"/>
    <n v="3.3"/>
    <n v="3.5"/>
    <n v="3.1"/>
    <n v="3.5"/>
    <n v="3.7"/>
    <m/>
    <m/>
    <s v=""/>
    <n v="62"/>
    <n v="3.3"/>
    <n v="30"/>
    <n v="3.1"/>
    <m/>
    <m/>
    <n v="3.3"/>
    <s v="nicht operativ"/>
    <e v="#VALUE!"/>
    <m/>
    <m/>
    <m/>
  </r>
  <r>
    <x v="103"/>
    <s v="x"/>
    <s v="x"/>
    <x v="103"/>
    <s v="105_x"/>
    <s v="105_x_x"/>
    <s v="Maschinenfabrik Reinhausen"/>
    <s v="Scheubeck Holding Verwaltungs-GmbH"/>
    <s v="Scheubeck und Jansen"/>
    <m/>
    <s v="nicht verkauft"/>
    <m/>
    <s v="Dr. Nicolas Maier-Scheubeck"/>
    <s v="Scheubeck Holding (2/3 Scheubeck, 1/3 Jansen)  hält 80% an der Maschinenfabrik Reinhausen "/>
    <s v="x"/>
    <m/>
    <n v="189"/>
    <n v="1.1000000000000001"/>
    <n v="1"/>
    <n v="0.8"/>
    <n v="1.1000000000000001"/>
    <n v="0.9"/>
    <m/>
    <m/>
    <s v=""/>
    <n v="182"/>
    <n v="1.1000000000000001"/>
    <m/>
    <m/>
    <m/>
    <m/>
    <n v="1.1000000000000001"/>
    <s v="CEO"/>
    <e v="#VALUE!"/>
    <m/>
    <m/>
    <m/>
  </r>
  <r>
    <x v="104"/>
    <s v="x"/>
    <s v="x"/>
    <x v="104"/>
    <s v="106_x"/>
    <s v="106_x_x"/>
    <s v="Massa-Märkte"/>
    <s v="n.a."/>
    <s v="Kipp und Bechtolsheimer"/>
    <m/>
    <s v="Verkauf 1987"/>
    <m/>
    <s v="Ursula Bechtolsheimer "/>
    <s v="Nicht mehr operativ führend  tätig., Der Gründer Karl-Heinz Kipp starb 2017, Erben sind die Tochter und deren Kinder (Bechtolsheimer). Ein anderer Sohn wurde früh ausbezahlt und lebt in den USA"/>
    <m/>
    <m/>
    <n v="46"/>
    <n v="4"/>
    <n v="4"/>
    <n v="3.8"/>
    <n v="3.8"/>
    <n v="3.8"/>
    <m/>
    <m/>
    <s v=""/>
    <n v="48"/>
    <n v="4"/>
    <n v="35"/>
    <n v="3.8"/>
    <m/>
    <m/>
    <n v="4"/>
    <s v="Investor"/>
    <e v="#VALUE!"/>
    <m/>
    <m/>
    <m/>
  </r>
  <r>
    <x v="105"/>
    <n v="1"/>
    <n v="1"/>
    <x v="105"/>
    <s v="107_1"/>
    <s v="107_1_1"/>
    <s v="MAX BAHR Baumärkte"/>
    <s v="n.a."/>
    <s v="Möhrle"/>
    <s v="Peter Möhrle"/>
    <s v="Verkauf 2006 f 1,0 bis 1,5 Mrd (ohne Immob.) "/>
    <s v="x"/>
    <s v="Dirk Christian Möhrle 1963_x000a_Kai Möhrle 1961"/>
    <s v="Investor"/>
    <m/>
    <m/>
    <n v="142"/>
    <n v="1.6"/>
    <n v="1.6"/>
    <n v="1.6"/>
    <n v="1.7000000000000002"/>
    <s v="k. A."/>
    <m/>
    <m/>
    <s v=""/>
    <n v="144"/>
    <n v="1.6"/>
    <n v="126"/>
    <n v="0"/>
    <m/>
    <m/>
    <n v="1.6"/>
    <s v="Investor"/>
    <e v="#VALUE!"/>
    <m/>
    <m/>
    <m/>
  </r>
  <r>
    <x v="106"/>
    <n v="1"/>
    <s v="x"/>
    <x v="106"/>
    <s v="108_1"/>
    <s v="108_1_x"/>
    <s v="Media-Markt"/>
    <s v="n.a."/>
    <s v="Kellerhals"/>
    <s v="Helga und Jürgen Kellerhals"/>
    <s v="Verkauf 2022 letzte Anteile"/>
    <s v="x"/>
    <s v="Jürgen Kellerhals 1964 "/>
    <n v="0"/>
    <m/>
    <m/>
    <n v="118"/>
    <n v="2"/>
    <n v="1.8"/>
    <n v="1.8"/>
    <n v="2.2000000000000002"/>
    <n v="2.5"/>
    <m/>
    <m/>
    <s v=""/>
    <n v="118"/>
    <n v="2"/>
    <n v="56"/>
    <s v="—"/>
    <m/>
    <m/>
    <n v="2"/>
    <s v="Investor"/>
    <e v="#VALUE!"/>
    <m/>
    <m/>
    <m/>
  </r>
  <r>
    <x v="106"/>
    <n v="2"/>
    <n v="1"/>
    <x v="106"/>
    <s v="108_2"/>
    <s v="108_2_1"/>
    <s v="Media-Markt"/>
    <s v="n.a."/>
    <s v="Stiefel"/>
    <s v="Leopold Stiefel"/>
    <s v="Verkauf 2022 letzte Anteile"/>
    <m/>
    <s v=""/>
    <s v=""/>
    <m/>
    <m/>
    <m/>
    <m/>
    <s v=""/>
    <s v=""/>
    <s v=""/>
    <s v=""/>
    <m/>
    <m/>
    <s v=""/>
    <m/>
    <m/>
    <n v="246"/>
    <n v="0"/>
    <m/>
    <m/>
    <n v="0"/>
    <n v="1"/>
    <n v="0"/>
    <m/>
    <m/>
    <m/>
  </r>
  <r>
    <x v="107"/>
    <n v="1"/>
    <n v="0"/>
    <x v="107"/>
    <s v="109_1"/>
    <s v="109_1_0"/>
    <s v="Merck"/>
    <s v="E. Merck KG"/>
    <s v="Merck"/>
    <m/>
    <s v="nicht verkauft"/>
    <m/>
    <s v="Peter Emanuel Merck"/>
    <s v="Nicht mehr operativ führend  tätig  "/>
    <m/>
    <m/>
    <n v="4"/>
    <n v="31.5"/>
    <n v="28.5"/>
    <n v="21.5"/>
    <n v="18"/>
    <s v="k. A."/>
    <m/>
    <m/>
    <s v=""/>
    <n v="4"/>
    <n v="31.5"/>
    <n v="455"/>
    <n v="21.5"/>
    <m/>
    <m/>
    <n v="31.5"/>
    <s v="nicht operativ"/>
    <e v="#VALUE!"/>
    <m/>
    <m/>
    <m/>
  </r>
  <r>
    <x v="108"/>
    <n v="1"/>
    <n v="0"/>
    <x v="108"/>
    <s v="110_1"/>
    <s v="110_1_0"/>
    <s v="Merck, Finck &amp; Co-Bank"/>
    <s v="n.a."/>
    <s v="Finck"/>
    <m/>
    <s v="Verkauf 1990"/>
    <s v="x"/>
    <s v="August-Francois v. Finck 1968"/>
    <s v="Investor, August v. Finck starb 2021 "/>
    <m/>
    <m/>
    <n v="30"/>
    <n v="5.8"/>
    <n v="6"/>
    <n v="5.6"/>
    <n v="5.8"/>
    <n v="5.5"/>
    <m/>
    <m/>
    <s v=""/>
    <n v="33"/>
    <n v="5.8"/>
    <n v="17"/>
    <n v="5.6"/>
    <m/>
    <m/>
    <n v="5.8"/>
    <s v="Investor"/>
    <e v="#VALUE!"/>
    <s v="x"/>
    <m/>
    <m/>
  </r>
  <r>
    <x v="108"/>
    <n v="1"/>
    <n v="1"/>
    <x v="108"/>
    <s v="110_1"/>
    <s v="110_1_1"/>
    <s v="Merck, Finck &amp; Co-Bank"/>
    <s v="n.a."/>
    <s v="Finck"/>
    <s v="Wilhelm von Finck, Jr."/>
    <s v="Verkauf 1991"/>
    <m/>
    <s v="Wilhelm von Finck "/>
    <s v="Investor"/>
    <m/>
    <m/>
    <n v="114"/>
    <n v="2"/>
    <n v="2"/>
    <n v="2"/>
    <n v="2"/>
    <n v="2"/>
    <m/>
    <m/>
    <s v=""/>
    <n v="109"/>
    <n v="2"/>
    <n v="63"/>
    <n v="2"/>
    <m/>
    <m/>
    <n v="2"/>
    <s v="Investor"/>
    <e v="#VALUE!"/>
    <s v="x"/>
    <m/>
    <m/>
  </r>
  <r>
    <x v="108"/>
    <n v="1"/>
    <n v="2"/>
    <x v="108"/>
    <s v="110_1"/>
    <s v="110_1_2"/>
    <s v="Merck, Finck &amp; Co-Bank"/>
    <s v="n.a."/>
    <s v="Finck"/>
    <s v="Francine von Finck"/>
    <s v="Verkauf 1992"/>
    <m/>
    <s v=""/>
    <s v=""/>
    <m/>
    <m/>
    <m/>
    <m/>
    <s v=""/>
    <s v=""/>
    <s v=""/>
    <s v=""/>
    <n v="14"/>
    <n v="7.6532400000000003"/>
    <s v="family"/>
    <m/>
    <m/>
    <m/>
    <m/>
    <m/>
    <m/>
    <n v="7.6532400000000003"/>
    <n v="1"/>
    <n v="7.6532400000000003"/>
    <m/>
    <m/>
    <m/>
  </r>
  <r>
    <x v="109"/>
    <n v="1"/>
    <n v="1"/>
    <x v="109"/>
    <s v="111_1"/>
    <s v="111_1_1"/>
    <s v="Merckle Unternehmensgruppe"/>
    <s v="PH Vermögensverwaltung GmbH"/>
    <s v="Merckle"/>
    <s v="Ludwig Merckle"/>
    <s v="nicht verkauft"/>
    <m/>
    <s v="Ludwig Merckle 1965"/>
    <n v="0"/>
    <s v="x"/>
    <m/>
    <m/>
    <m/>
    <s v=""/>
    <s v=""/>
    <s v=""/>
    <s v=""/>
    <n v="20"/>
    <n v="5.2843799999999996"/>
    <s v="individual"/>
    <n v="207"/>
    <n v="5.8"/>
    <n v="464"/>
    <n v="0"/>
    <n v="14"/>
    <n v="7.0157229999999995"/>
    <n v="7.0157229999999995"/>
    <s v="CEO  "/>
    <e v="#VALUE!"/>
    <s v="x"/>
    <m/>
    <m/>
  </r>
  <r>
    <x v="110"/>
    <n v="1"/>
    <n v="1"/>
    <x v="110"/>
    <s v="112_1"/>
    <s v="112_1_1"/>
    <s v="Merkur-Spielotheken"/>
    <s v="Gauselmann AG"/>
    <s v="Gauselmann"/>
    <s v="Paul Gauselmann"/>
    <s v="nicht verkauft"/>
    <m/>
    <s v="Paul Gauselmann 1934 "/>
    <n v="0"/>
    <s v="x"/>
    <m/>
    <n v="137"/>
    <n v="1.7"/>
    <n v="1.6"/>
    <n v="1.8"/>
    <n v="1.5"/>
    <n v="1.2"/>
    <n v="39"/>
    <n v="3.6444000000000001"/>
    <s v="family"/>
    <n v="132"/>
    <n v="1.7"/>
    <n v="123"/>
    <n v="0"/>
    <m/>
    <m/>
    <n v="3.6444000000000001"/>
    <s v="CEO"/>
    <e v="#VALUE!"/>
    <m/>
    <m/>
    <m/>
  </r>
  <r>
    <x v="111"/>
    <n v="1"/>
    <n v="0"/>
    <x v="111"/>
    <s v="113_1"/>
    <s v="113_1_0"/>
    <s v="Merz Pharma"/>
    <s v="Merz Holding GmbH &amp; Co. KG"/>
    <s v="Adam"/>
    <m/>
    <s v="nicht verkauft"/>
    <m/>
    <s v=""/>
    <s v=""/>
    <m/>
    <m/>
    <m/>
    <m/>
    <s v=""/>
    <s v=""/>
    <s v=""/>
    <s v=""/>
    <m/>
    <m/>
    <s v=""/>
    <m/>
    <m/>
    <n v="338"/>
    <n v="0"/>
    <m/>
    <m/>
    <n v="0"/>
    <n v="1"/>
    <n v="0"/>
    <m/>
    <m/>
    <m/>
  </r>
  <r>
    <x v="111"/>
    <n v="2"/>
    <n v="0"/>
    <x v="111"/>
    <s v="113_2"/>
    <s v="113_2_0"/>
    <s v="Merz Pharma"/>
    <s v="Merz Holding GmbH &amp; Co. KG"/>
    <s v="Hückmann"/>
    <m/>
    <s v="nicht verkauft"/>
    <m/>
    <s v=""/>
    <s v=""/>
    <m/>
    <m/>
    <m/>
    <m/>
    <s v=""/>
    <s v=""/>
    <s v=""/>
    <s v=""/>
    <m/>
    <m/>
    <s v=""/>
    <m/>
    <m/>
    <n v="263"/>
    <n v="0"/>
    <m/>
    <m/>
    <n v="0"/>
    <n v="1"/>
    <n v="0"/>
    <m/>
    <m/>
    <m/>
  </r>
  <r>
    <x v="111"/>
    <s v="x"/>
    <s v="x"/>
    <x v="111"/>
    <s v="113_x"/>
    <s v="113_x_x"/>
    <s v="Merz Pharma"/>
    <s v="Merz Holding GmbH &amp; Co. KG"/>
    <s v="Adam und Hückmann"/>
    <m/>
    <s v="nicht verkauft"/>
    <m/>
    <s v="Christian Baatz_x000a_Andreas Meyer_x000a_Michael Nick_x000a_Sind alle im Merz Holding Board; Andre Mioga mit höchstem Anteil  (22,68%) "/>
    <s v="Nicht mehr operativ führend  tätig."/>
    <m/>
    <m/>
    <n v="187"/>
    <n v="1.1000000000000001"/>
    <n v="1.1000000000000001"/>
    <n v="0.9"/>
    <n v="1"/>
    <s v="k. A."/>
    <m/>
    <m/>
    <s v=""/>
    <n v="184"/>
    <n v="1.1000000000000001"/>
    <m/>
    <m/>
    <m/>
    <m/>
    <n v="1.1000000000000001"/>
    <s v="nicht operativ"/>
    <e v="#VALUE!"/>
    <m/>
    <m/>
    <m/>
  </r>
  <r>
    <x v="112"/>
    <n v="1"/>
    <n v="0"/>
    <x v="112"/>
    <s v="114_1"/>
    <s v="114_1_0"/>
    <s v="Messer Griesheim"/>
    <s v="Messer SE &amp; Co. KGaA"/>
    <s v="Messer"/>
    <m/>
    <s v="nicht verkauft"/>
    <m/>
    <s v="Stefan Messer"/>
    <s v="Die gemeinnützige Stiftung hält fast 27%"/>
    <s v="x"/>
    <m/>
    <n v="133"/>
    <n v="1.8"/>
    <n v="1.2"/>
    <n v="1.2"/>
    <n v="1.5"/>
    <n v="1.5"/>
    <m/>
    <m/>
    <s v=""/>
    <n v="124"/>
    <n v="1.8"/>
    <n v="116"/>
    <n v="0"/>
    <m/>
    <m/>
    <n v="1.8"/>
    <s v="CEO  "/>
    <e v="#VALUE!"/>
    <m/>
    <m/>
    <m/>
  </r>
  <r>
    <x v="113"/>
    <n v="1"/>
    <s v="x"/>
    <x v="113"/>
    <s v="115_1"/>
    <s v="115_1_x"/>
    <s v="Metro"/>
    <s v="Metro AG "/>
    <s v="Schmidt-Ruthenbeck"/>
    <s v="Reiner Schmidt und Michael Schmidt-Ruthenbeck"/>
    <s v="Börse und Teilverkauf"/>
    <s v="x"/>
    <s v="Michael Schmidt-Ruthenbeck und Reiner Schmidt "/>
    <s v="2 Brüder   "/>
    <m/>
    <m/>
    <n v="199"/>
    <n v="1"/>
    <n v="1"/>
    <n v="0.9"/>
    <n v="1.2"/>
    <s v="k. A."/>
    <m/>
    <m/>
    <s v=""/>
    <n v="200"/>
    <n v="1"/>
    <n v="55"/>
    <n v="0.9"/>
    <m/>
    <m/>
    <n v="1"/>
    <s v="Investor"/>
    <e v="#VALUE!"/>
    <m/>
    <m/>
    <m/>
  </r>
  <r>
    <x v="114"/>
    <n v="1"/>
    <n v="0"/>
    <x v="114"/>
    <s v="116_1"/>
    <s v="116_1_0"/>
    <s v="MHK Group"/>
    <n v="0"/>
    <s v="Strothoff"/>
    <m/>
    <s v="nicht verkauft"/>
    <m/>
    <s v="Jutta Strothoff"/>
    <s v="Familie nicht mehr operativ führend tätig; 2000: Um den Fortbestand und die Weiterentwicklung der MHK Verbundgruppe AG über die jetzige  Unternehmergeneration hinaus zu sichern, werden nach dem Ableben von Hans Strothoff Geschäftsanteile an die &quot;MHK Stiftung&quot; übergehen. Strothoff starb 2020"/>
    <m/>
    <m/>
    <n v="106"/>
    <n v="2.1"/>
    <n v="2"/>
    <n v="2"/>
    <n v="1.5"/>
    <s v="k. A."/>
    <m/>
    <m/>
    <s v=""/>
    <n v="105"/>
    <n v="2.1"/>
    <m/>
    <m/>
    <m/>
    <m/>
    <n v="2.1"/>
    <s v="nicht operativ"/>
    <e v="#VALUE!"/>
    <s v="x"/>
    <m/>
    <m/>
  </r>
  <r>
    <x v="114"/>
    <n v="1"/>
    <n v="1"/>
    <x v="114"/>
    <s v="116_1"/>
    <s v="116_1_1"/>
    <s v="Norma"/>
    <n v="0"/>
    <s v="Roth"/>
    <s v="Anneliese Roth"/>
    <s v="nicht verkauft"/>
    <m/>
    <s v="Annaliese Roth "/>
    <s v="Firmengründer Manfred Roth starb 2010, kinderlos. Die Witwe lebt noch, das Vermögen wurde eriner Stiftung übertragen "/>
    <m/>
    <m/>
    <n v="136"/>
    <n v="1.7"/>
    <n v="1.7"/>
    <n v="1.5"/>
    <n v="1.5"/>
    <n v="1.5"/>
    <m/>
    <m/>
    <s v=""/>
    <n v="133"/>
    <n v="1.7"/>
    <m/>
    <m/>
    <m/>
    <m/>
    <n v="1.7"/>
    <s v="nicht operativ"/>
    <e v="#VALUE!"/>
    <s v="x"/>
    <m/>
    <m/>
  </r>
  <r>
    <x v="115"/>
    <n v="1"/>
    <n v="0"/>
    <x v="115"/>
    <s v="117_1"/>
    <s v="117_1_0"/>
    <s v="Miele"/>
    <s v="Miele &amp; Cie. KG "/>
    <s v="Miele"/>
    <m/>
    <s v="nicht verkauft"/>
    <m/>
    <s v="Markus Miele"/>
    <s v="2022: 82 Gesellschafter  (Miele und Zinkann zusammen). Die Familien sind nicht verwandt. Die beiden CEO`S haben beide die höchsten Anteile (jew. &gt; 8%)"/>
    <s v="x"/>
    <m/>
    <m/>
    <m/>
    <s v=""/>
    <s v=""/>
    <s v=""/>
    <s v=""/>
    <m/>
    <m/>
    <s v=""/>
    <n v="80"/>
    <n v="2.65"/>
    <m/>
    <m/>
    <m/>
    <m/>
    <n v="2.65"/>
    <s v="CEO  "/>
    <e v="#VALUE!"/>
    <m/>
    <m/>
    <m/>
  </r>
  <r>
    <x v="115"/>
    <n v="2"/>
    <n v="0"/>
    <x v="115"/>
    <s v="117_2"/>
    <s v="117_2_0"/>
    <s v="Miele"/>
    <s v="Miele &amp; Cie. KG "/>
    <s v="Zinkann"/>
    <m/>
    <s v="nicht verkauft"/>
    <m/>
    <s v="Dr. Reinhard Zinkann "/>
    <s v="2022: 82 Gesellschafter  (Miele und Zinkann zusammen). Die Familien sind nicht verwandt. Die beiden CEO`S haben beide die höchsten Anteile (jew. &gt; 8%)"/>
    <s v="x"/>
    <m/>
    <m/>
    <m/>
    <s v=""/>
    <s v=""/>
    <s v=""/>
    <s v=""/>
    <m/>
    <m/>
    <s v=""/>
    <n v="81"/>
    <n v="2.65"/>
    <m/>
    <m/>
    <m/>
    <m/>
    <n v="2.65"/>
    <s v="CEO  "/>
    <e v="#VALUE!"/>
    <m/>
    <m/>
    <m/>
  </r>
  <r>
    <x v="115"/>
    <s v="x"/>
    <s v="x"/>
    <x v="115"/>
    <s v="117_x"/>
    <s v="117_x_x"/>
    <s v="Miele"/>
    <s v="Miele &amp; Cie. KG "/>
    <s v="Miele und Zinkann"/>
    <m/>
    <s v="nicht verkauft"/>
    <m/>
    <s v=""/>
    <s v=""/>
    <m/>
    <m/>
    <n v="35"/>
    <n v="5.3"/>
    <n v="5.2"/>
    <n v="5"/>
    <n v="5"/>
    <s v="k. A."/>
    <m/>
    <m/>
    <s v=""/>
    <m/>
    <m/>
    <n v="463"/>
    <n v="5"/>
    <m/>
    <m/>
    <n v="5.3"/>
    <n v="82"/>
    <n v="6.4634146341463417E-2"/>
    <m/>
    <m/>
    <m/>
  </r>
  <r>
    <x v="116"/>
    <n v="1"/>
    <n v="1"/>
    <x v="116"/>
    <s v="118_1"/>
    <s v="118_1_1"/>
    <s v="Müller Milch"/>
    <s v="Luxemburg"/>
    <s v="Müller"/>
    <s v="Theo Müller"/>
    <s v="nicht verkauft"/>
    <m/>
    <s v="Theo Müller "/>
    <s v="Patriarch Theo M. Sitzt nicht mehr  in der Konzernführung "/>
    <m/>
    <m/>
    <n v="66"/>
    <n v="3.2"/>
    <n v="3"/>
    <n v="3.1"/>
    <n v="3.3"/>
    <n v="3.3"/>
    <n v="33"/>
    <n v="4.3732800000000003"/>
    <s v="individual"/>
    <n v="64"/>
    <n v="3.2"/>
    <n v="48"/>
    <n v="3.1"/>
    <m/>
    <m/>
    <n v="4.3732800000000003"/>
    <s v="nicht operativ"/>
    <e v="#VALUE!"/>
    <m/>
    <m/>
    <m/>
  </r>
  <r>
    <x v="117"/>
    <n v="1"/>
    <n v="1"/>
    <x v="117"/>
    <s v="119_1"/>
    <s v="119_1_1"/>
    <s v="Müller-Drogerien"/>
    <s v="Müller Holding GmbH &amp; Co. KG"/>
    <s v="Müller"/>
    <s v="Erwin Müller"/>
    <s v="nicht verkauft"/>
    <m/>
    <s v="Erwin Müller "/>
    <s v="Sohn wurde entmachtet und ausbezahlt. Der Gründer übernahm 2022 wieder das Ruder mit 89 Jahren "/>
    <s v="x"/>
    <m/>
    <n v="172"/>
    <n v="1.3"/>
    <n v="1.2"/>
    <n v="1"/>
    <n v="1"/>
    <n v="1.1000000000000001"/>
    <n v="74"/>
    <n v="2.0955299999999997"/>
    <s v="individual"/>
    <n v="167"/>
    <n v="1.3"/>
    <n v="96"/>
    <n v="0"/>
    <m/>
    <m/>
    <n v="2.0955299999999997"/>
    <s v="CEO"/>
    <e v="#VALUE!"/>
    <s v="x"/>
    <m/>
    <m/>
  </r>
  <r>
    <x v="118"/>
    <n v="1"/>
    <n v="1"/>
    <x v="118"/>
    <s v="120_1"/>
    <s v="120_1_1"/>
    <s v="Nemetschek"/>
    <s v="NEMETSCHEK SE"/>
    <s v="Nemetschek"/>
    <s v="Georg Nemetschek"/>
    <s v="nicht verkauft"/>
    <m/>
    <s v="Prof. Georg Nemetschek 1934"/>
    <s v="Nicht mehr operativ führend  tätig."/>
    <m/>
    <m/>
    <n v="69"/>
    <n v="3"/>
    <n v="5.2"/>
    <n v="4"/>
    <n v="2.8"/>
    <n v="3"/>
    <n v="42"/>
    <n v="3.6444000000000001"/>
    <s v="family"/>
    <n v="69"/>
    <n v="3"/>
    <n v="466"/>
    <n v="4"/>
    <m/>
    <m/>
    <n v="3.6444000000000001"/>
    <s v="nicht operativ"/>
    <e v="#VALUE!"/>
    <s v="x"/>
    <m/>
    <m/>
  </r>
  <r>
    <x v="119"/>
    <n v="1"/>
    <n v="1"/>
    <x v="119"/>
    <s v="121_1"/>
    <s v="121_1_1"/>
    <s v="New Yorker"/>
    <s v="NEW YORKER SE "/>
    <s v="Knapp"/>
    <s v="Friedrich Knapp"/>
    <s v="nicht verkauft"/>
    <m/>
    <s v="Friedrich Knapp"/>
    <s v="Gründer und CEO"/>
    <s v="x"/>
    <m/>
    <n v="155"/>
    <n v="1.5"/>
    <n v="1.1000000000000001"/>
    <n v="1"/>
    <n v="1.3"/>
    <n v="1.2"/>
    <n v="47"/>
    <n v="3.3710700000000005"/>
    <s v="individual"/>
    <n v="148"/>
    <n v="1.5"/>
    <n v="189"/>
    <n v="0"/>
    <m/>
    <m/>
    <n v="3.3710700000000005"/>
    <s v="CEO"/>
    <e v="#VALUE!"/>
    <s v="x"/>
    <m/>
    <m/>
  </r>
  <r>
    <x v="120"/>
    <n v="1"/>
    <n v="0"/>
    <x v="120"/>
    <s v="122_1"/>
    <s v="122_1_0"/>
    <s v="Nobilia Stickling"/>
    <n v="0"/>
    <s v="Stickling"/>
    <m/>
    <s v="nicht verkauft"/>
    <m/>
    <s v="Natalie Stickling-Morzynski"/>
    <s v="Nicht mehr operativ führend  tätig. Natalie Stickling-Morzynski = 50% "/>
    <m/>
    <m/>
    <n v="182"/>
    <n v="1.2"/>
    <n v="1"/>
    <n v="0.9"/>
    <n v="1"/>
    <n v="0.9"/>
    <m/>
    <m/>
    <s v=""/>
    <n v="178"/>
    <n v="1.2"/>
    <n v="181"/>
    <n v="0"/>
    <m/>
    <m/>
    <n v="1.2"/>
    <s v="nicht operativ"/>
    <e v="#VALUE!"/>
    <m/>
    <m/>
    <m/>
  </r>
  <r>
    <x v="121"/>
    <n v="1"/>
    <n v="1"/>
    <x v="121"/>
    <s v="123_1"/>
    <s v="123_1_1"/>
    <s v="Octapharma"/>
    <s v="Schweiz"/>
    <s v="Marguerre"/>
    <s v="Wolfgang Marguerre"/>
    <s v="nicht verkauft"/>
    <m/>
    <s v="Wolfgang Marguerre"/>
    <n v="0"/>
    <s v="x"/>
    <m/>
    <n v="49"/>
    <n v="3.9"/>
    <n v="3.5"/>
    <n v="3.5"/>
    <n v="3.2"/>
    <n v="3.2"/>
    <n v="30"/>
    <n v="4.7377200000000004"/>
    <s v="family"/>
    <n v="40"/>
    <n v="4.9000000000000004"/>
    <n v="72"/>
    <n v="3.5"/>
    <m/>
    <m/>
    <n v="4.9000000000000004"/>
    <s v="CEO"/>
    <e v="#VALUE!"/>
    <s v="x"/>
    <m/>
    <m/>
  </r>
  <r>
    <x v="122"/>
    <n v="1"/>
    <n v="0"/>
    <x v="122"/>
    <s v="124_1"/>
    <s v="124_1_0"/>
    <s v="Oldendorff Carriers"/>
    <s v="Egon Oldendorff GmbH &amp; Co. KG"/>
    <s v="Oldendorff"/>
    <m/>
    <s v="nicht verkauft"/>
    <m/>
    <s v="Henning Oldendorff 1957"/>
    <s v="Es gibt andere Familienzweige, die sehr vermögend sind, hier nicht berücksichtigt"/>
    <s v="x"/>
    <m/>
    <n v="103"/>
    <n v="2.2000000000000002"/>
    <n v="2"/>
    <n v="1.8"/>
    <n v="2.2000000000000002"/>
    <n v="2.2000000000000002"/>
    <m/>
    <m/>
    <s v=""/>
    <n v="97"/>
    <n v="2.2000000000000002"/>
    <m/>
    <m/>
    <m/>
    <m/>
    <n v="2.2000000000000002"/>
    <s v="CEO"/>
    <e v="#VALUE!"/>
    <m/>
    <m/>
    <m/>
  </r>
  <r>
    <x v="123"/>
    <n v="1"/>
    <n v="1"/>
    <x v="123"/>
    <s v="125_1"/>
    <s v="125_1_1"/>
    <s v="Opel"/>
    <s v="n.a."/>
    <s v="Opel"/>
    <s v="Georg von Opel"/>
    <s v="Verkauf 1929"/>
    <s v="x"/>
    <s v="Georg von Opel "/>
    <s v="Investor, vor &gt; 90 Jahren Verkauf. In der Liste wird nur Georg v. Opel als Einzelperson geführt "/>
    <m/>
    <m/>
    <n v="160"/>
    <n v="1.4"/>
    <n v="1.4"/>
    <n v="1.3"/>
    <n v="1.3"/>
    <n v="1.3"/>
    <m/>
    <m/>
    <s v=""/>
    <n v="151"/>
    <n v="1.4"/>
    <n v="239"/>
    <n v="0"/>
    <m/>
    <m/>
    <n v="1.4"/>
    <s v="Investor"/>
    <e v="#VALUE!"/>
    <s v="x"/>
    <m/>
    <m/>
  </r>
  <r>
    <x v="124"/>
    <n v="1"/>
    <n v="0"/>
    <x v="124"/>
    <s v="126_1"/>
    <s v="126_1_0"/>
    <s v="Otto"/>
    <s v="Otto (GmbH &amp; Co KG), Kommanditgesellschaft CURA Vermögensverwaltung G.m.b.H. &amp; Co."/>
    <s v="Otto"/>
    <m/>
    <s v="nicht verkauft"/>
    <m/>
    <s v="Alexander Otto 1967 (ECE)_x000a_Michael Otto 1943 (Otto Versand)"/>
    <n v="0"/>
    <s v="x"/>
    <m/>
    <n v="11"/>
    <n v="14.5"/>
    <n v="15.8"/>
    <n v="12.5"/>
    <n v="13.5"/>
    <n v="13.5"/>
    <m/>
    <m/>
    <s v=""/>
    <n v="13"/>
    <n v="14.5"/>
    <n v="6"/>
    <n v="12.5"/>
    <m/>
    <m/>
    <n v="27.332999999999998"/>
    <s v="CEO"/>
    <e v="#VALUE!"/>
    <s v="x"/>
    <m/>
    <m/>
  </r>
  <r>
    <x v="124"/>
    <n v="1"/>
    <n v="1"/>
    <x v="124"/>
    <s v="126_1"/>
    <s v="126_1_1"/>
    <s v="Otto"/>
    <s v="Otto (GmbH &amp; Co KG), Kommanditgesellschaft CURA Vermögensverwaltung G.m.b.H. &amp; Co."/>
    <s v="Otto"/>
    <s v="Alexander Otto"/>
    <s v="nicht verkauft"/>
    <m/>
    <s v=""/>
    <s v=""/>
    <m/>
    <m/>
    <m/>
    <m/>
    <s v=""/>
    <s v=""/>
    <s v=""/>
    <s v=""/>
    <n v="10"/>
    <n v="9.9309900000000013"/>
    <s v="individual"/>
    <m/>
    <m/>
    <m/>
    <m/>
    <n v="24"/>
    <n v="4.7879389999999997"/>
    <n v="9.9309900000000013"/>
    <n v="1"/>
    <n v="9.9309900000000013"/>
    <m/>
    <m/>
    <m/>
  </r>
  <r>
    <x v="124"/>
    <n v="1"/>
    <n v="2"/>
    <x v="124"/>
    <s v="126_1"/>
    <s v="126_1_2"/>
    <s v="Otto"/>
    <s v="Otto (GmbH &amp; Co KG), Kommanditgesellschaft CURA Vermögensverwaltung G.m.b.H. &amp; Co."/>
    <s v="Otto"/>
    <s v="Benjamin Otto"/>
    <s v="nicht verkauft"/>
    <m/>
    <s v=""/>
    <s v=""/>
    <m/>
    <m/>
    <m/>
    <m/>
    <s v=""/>
    <s v=""/>
    <s v=""/>
    <s v=""/>
    <n v="61"/>
    <n v="2.6421899999999998"/>
    <s v="individual"/>
    <m/>
    <m/>
    <m/>
    <m/>
    <m/>
    <m/>
    <n v="2.6421899999999998"/>
    <n v="1"/>
    <n v="2.6421899999999998"/>
    <m/>
    <m/>
    <m/>
  </r>
  <r>
    <x v="124"/>
    <n v="1"/>
    <n v="3"/>
    <x v="124"/>
    <s v="126_1"/>
    <s v="126_1_3"/>
    <s v="Otto"/>
    <s v="Otto (GmbH &amp; Co KG), Kommanditgesellschaft CURA Vermögensverwaltung G.m.b.H. &amp; Co."/>
    <s v="Otto"/>
    <s v="Katharina Otto-Bernstein"/>
    <s v="nicht verkauft"/>
    <m/>
    <s v=""/>
    <s v=""/>
    <m/>
    <m/>
    <m/>
    <m/>
    <s v=""/>
    <s v=""/>
    <s v=""/>
    <s v=""/>
    <n v="45"/>
    <n v="3.46218"/>
    <s v="individual"/>
    <m/>
    <m/>
    <m/>
    <m/>
    <m/>
    <m/>
    <n v="3.46218"/>
    <n v="1"/>
    <n v="3.46218"/>
    <m/>
    <m/>
    <m/>
  </r>
  <r>
    <x v="124"/>
    <n v="1"/>
    <n v="4"/>
    <x v="124"/>
    <s v="126_1"/>
    <s v="126_1_4"/>
    <s v="Otto"/>
    <s v="Otto (GmbH &amp; Co KG), Kommanditgesellschaft CURA Vermögensverwaltung G.m.b.H. &amp; Co."/>
    <s v="Otto"/>
    <s v="Maren Otto"/>
    <s v="nicht verkauft"/>
    <m/>
    <s v=""/>
    <s v=""/>
    <m/>
    <m/>
    <m/>
    <m/>
    <s v=""/>
    <s v=""/>
    <s v=""/>
    <s v=""/>
    <n v="49"/>
    <n v="3.18885"/>
    <s v="individual"/>
    <m/>
    <m/>
    <m/>
    <m/>
    <m/>
    <m/>
    <n v="3.18885"/>
    <n v="1"/>
    <n v="3.18885"/>
    <m/>
    <m/>
    <m/>
  </r>
  <r>
    <x v="124"/>
    <n v="1"/>
    <n v="5"/>
    <x v="124"/>
    <s v="126_1"/>
    <s v="126_1_5"/>
    <s v="Otto"/>
    <s v="Otto (GmbH &amp; Co KG), Kommanditgesellschaft CURA Vermögensverwaltung G.m.b.H. &amp; Co."/>
    <s v="Otto"/>
    <s v="Michael Otto"/>
    <s v="nicht verkauft"/>
    <m/>
    <s v=""/>
    <s v=""/>
    <m/>
    <m/>
    <m/>
    <m/>
    <s v=""/>
    <s v=""/>
    <s v=""/>
    <s v=""/>
    <n v="13"/>
    <n v="8.1087900000000008"/>
    <s v="individual"/>
    <m/>
    <m/>
    <m/>
    <m/>
    <n v="22"/>
    <n v="4.8777689999999998"/>
    <n v="8.1087900000000008"/>
    <n v="1"/>
    <n v="8.1087900000000008"/>
    <m/>
    <m/>
    <m/>
  </r>
  <r>
    <x v="125"/>
    <n v="1"/>
    <s v="x"/>
    <x v="125"/>
    <s v="127_1"/>
    <s v="127_1_x"/>
    <s v="Otto Bock"/>
    <s v="Näder Holding GmbH &amp; Co. KG"/>
    <s v="Näder"/>
    <s v="Hans Georg, Julia und Georg Näder"/>
    <s v="nicht verkauft"/>
    <m/>
    <s v="Hans Georg Näder 1961"/>
    <s v="Nicht mehr operativ führend  tätig."/>
    <m/>
    <m/>
    <n v="140"/>
    <n v="1.6"/>
    <n v="2.1"/>
    <n v="2.4"/>
    <n v="1.5"/>
    <n v="2"/>
    <m/>
    <m/>
    <s v=""/>
    <n v="140"/>
    <n v="1.6"/>
    <m/>
    <m/>
    <m/>
    <m/>
    <n v="1.6"/>
    <s v="nicht operativ"/>
    <e v="#VALUE!"/>
    <m/>
    <m/>
    <m/>
  </r>
  <r>
    <x v="125"/>
    <n v="1"/>
    <n v="1"/>
    <x v="125"/>
    <s v="127_1"/>
    <s v="127_1_1"/>
    <s v="Otto Bock"/>
    <s v="Näder Holding GmbH &amp; Co. KG"/>
    <s v="Näder"/>
    <s v="Hans Georg Näder"/>
    <s v="nicht verkauft"/>
    <m/>
    <s v=""/>
    <s v=""/>
    <m/>
    <m/>
    <m/>
    <m/>
    <s v=""/>
    <s v=""/>
    <s v=""/>
    <s v=""/>
    <n v="65"/>
    <n v="2.3688600000000002"/>
    <s v="individual"/>
    <m/>
    <m/>
    <n v="120"/>
    <n v="0"/>
    <m/>
    <m/>
    <n v="2.3688600000000002"/>
    <n v="1"/>
    <n v="2.3688600000000002"/>
    <s v="x"/>
    <m/>
    <m/>
  </r>
  <r>
    <x v="126"/>
    <n v="1"/>
    <s v="x"/>
    <x v="126"/>
    <s v="128_1"/>
    <s v="128_1_x"/>
    <s v="Otto Fuchs-Metallwerke"/>
    <s v="OTTO FUCHS Beteiligungen KG "/>
    <s v="Fuchs"/>
    <s v="Otto Rudolf und Christiane Fuchs"/>
    <s v="nicht verkauft"/>
    <m/>
    <s v="Christiane Römer( Fuchs)"/>
    <s v="Nicht mehr operativ führend  tätig."/>
    <m/>
    <m/>
    <n v="169"/>
    <n v="1.3"/>
    <n v="1.6"/>
    <n v="1.4"/>
    <n v="1.7999999999999998"/>
    <s v="k. A."/>
    <m/>
    <m/>
    <s v=""/>
    <n v="163"/>
    <n v="1.3"/>
    <n v="69"/>
    <n v="0"/>
    <m/>
    <m/>
    <n v="1.3"/>
    <s v="nicht operativ"/>
    <e v="#VALUE!"/>
    <m/>
    <m/>
    <m/>
  </r>
  <r>
    <x v="126"/>
    <n v="1"/>
    <n v="1"/>
    <x v="126"/>
    <s v="128_1"/>
    <s v="128_1_1"/>
    <s v="Otto Fuchs-Metallwerke"/>
    <s v="OTTO FUCHS Beteiligungen KG "/>
    <s v="Fuchs"/>
    <s v="Otto Rudolf Fuchs"/>
    <s v="nicht verkauft"/>
    <m/>
    <s v=""/>
    <s v=""/>
    <m/>
    <m/>
    <m/>
    <m/>
    <s v=""/>
    <s v=""/>
    <s v=""/>
    <s v=""/>
    <m/>
    <m/>
    <s v=""/>
    <m/>
    <m/>
    <n v="169"/>
    <n v="0"/>
    <m/>
    <m/>
    <n v="0"/>
    <n v="1"/>
    <n v="0"/>
    <m/>
    <m/>
    <m/>
  </r>
  <r>
    <x v="126"/>
    <n v="1"/>
    <n v="2"/>
    <x v="126"/>
    <s v="128_1"/>
    <s v="128_1_2"/>
    <s v="Otto Fuchs-Metallwerke"/>
    <s v="OTTO FUCHS Beteiligungen KG "/>
    <s v="Fuchs"/>
    <s v="Christiane Fuchs"/>
    <s v="nicht verkauft"/>
    <m/>
    <s v=""/>
    <s v=""/>
    <m/>
    <m/>
    <m/>
    <m/>
    <s v=""/>
    <s v=""/>
    <s v=""/>
    <s v=""/>
    <m/>
    <m/>
    <s v=""/>
    <m/>
    <m/>
    <n v="232"/>
    <n v="0"/>
    <m/>
    <m/>
    <n v="0"/>
    <n v="1"/>
    <n v="0"/>
    <m/>
    <m/>
    <m/>
  </r>
  <r>
    <x v="127"/>
    <n v="1"/>
    <n v="1"/>
    <x v="127"/>
    <s v="129_1"/>
    <s v="129_1_1"/>
    <s v="Patrizia"/>
    <e v="#N/A"/>
    <s v="Egger"/>
    <s v="Wolfgang Egger"/>
    <s v="nicht verkauft"/>
    <m/>
    <s v=""/>
    <s v=""/>
    <m/>
    <m/>
    <n v="242"/>
    <n v="0.8"/>
    <n v="1.1000000000000001"/>
    <n v="1.1000000000000001"/>
    <n v="0.9"/>
    <n v="0.9"/>
    <n v="118"/>
    <n v="1.00221"/>
    <s v="individual"/>
    <m/>
    <m/>
    <m/>
    <m/>
    <m/>
    <m/>
    <n v="1.00221"/>
    <n v="1"/>
    <n v="1.00221"/>
    <s v="x"/>
    <m/>
    <m/>
  </r>
  <r>
    <x v="128"/>
    <s v="x"/>
    <s v="x"/>
    <x v="128"/>
    <s v="130_x"/>
    <s v="130_x_x"/>
    <s v="Pfeifer &amp; Langen"/>
    <s v="Pfeifer &amp; Langen Industrie- und Handels-KG"/>
    <s v="Pfeifer und Langen"/>
    <m/>
    <s v="nicht verkauft"/>
    <m/>
    <s v="Guido Colsman"/>
    <s v="Nicht mehr operativ führend  tätig. 2015: 113 Gesellschafte "/>
    <m/>
    <m/>
    <n v="107"/>
    <n v="2.1"/>
    <n v="2"/>
    <n v="2"/>
    <n v="1.8"/>
    <s v="k. A."/>
    <m/>
    <m/>
    <s v=""/>
    <n v="103"/>
    <n v="2.1"/>
    <m/>
    <m/>
    <m/>
    <m/>
    <n v="2.1"/>
    <s v="nicht operativ"/>
    <e v="#VALUE!"/>
    <m/>
    <m/>
    <m/>
  </r>
  <r>
    <x v="129"/>
    <n v="1"/>
    <n v="0"/>
    <x v="129"/>
    <s v="131_1"/>
    <s v="131_1_0"/>
    <s v="Phoenix Contact"/>
    <s v="Phoenix Contact GmbH &amp; Co. KG "/>
    <s v="Eisert"/>
    <m/>
    <s v="nicht verkauft"/>
    <m/>
    <s v=""/>
    <s v=""/>
    <m/>
    <m/>
    <m/>
    <m/>
    <s v=""/>
    <s v=""/>
    <s v=""/>
    <s v=""/>
    <m/>
    <m/>
    <s v=""/>
    <m/>
    <m/>
    <n v="226"/>
    <n v="0"/>
    <m/>
    <m/>
    <n v="0"/>
    <n v="1"/>
    <n v="0"/>
    <m/>
    <m/>
    <m/>
  </r>
  <r>
    <x v="129"/>
    <n v="1"/>
    <n v="0"/>
    <x v="129"/>
    <s v="131_1"/>
    <s v="131_1_0"/>
    <s v="Phoenix Contact"/>
    <s v="Phoenix Contact GmbH &amp; Co. KG "/>
    <s v="Lampmann"/>
    <m/>
    <s v="nicht verkauft"/>
    <m/>
    <s v=""/>
    <s v=""/>
    <m/>
    <m/>
    <m/>
    <m/>
    <s v=""/>
    <s v=""/>
    <s v=""/>
    <s v=""/>
    <m/>
    <m/>
    <s v=""/>
    <m/>
    <m/>
    <n v="227"/>
    <n v="0"/>
    <m/>
    <m/>
    <n v="0"/>
    <n v="1"/>
    <n v="0"/>
    <m/>
    <m/>
    <m/>
  </r>
  <r>
    <x v="129"/>
    <s v="x"/>
    <s v="x"/>
    <x v="129"/>
    <s v="131_x"/>
    <s v="131_x_x"/>
    <s v="Phoenix Contact"/>
    <s v="Phoenix Contact GmbH &amp; Co. KG "/>
    <s v="Eisert und von Braunbehrens"/>
    <m/>
    <s v="nicht verkauft"/>
    <m/>
    <s v="Thomas Eisert "/>
    <s v="Nicht mehr operativ führend  tätig., Hauptgesellschafter_x000a_Thomas Eisert 33,4% _x000a_Frank Eisert 27,02%_x000a_Barbara von Braunbehrens 13,68% und SOhn RObert 10%"/>
    <m/>
    <m/>
    <n v="74"/>
    <n v="2.9"/>
    <n v="2.7"/>
    <n v="2.5"/>
    <n v="2.5"/>
    <n v="2.5"/>
    <m/>
    <m/>
    <s v=""/>
    <n v="71"/>
    <n v="2.9"/>
    <m/>
    <m/>
    <m/>
    <m/>
    <n v="2.9"/>
    <s v="nicht operativ"/>
    <e v="#VALUE!"/>
    <m/>
    <m/>
    <m/>
  </r>
  <r>
    <x v="130"/>
    <n v="1"/>
    <n v="1"/>
    <x v="130"/>
    <s v="132_1"/>
    <s v="132_1_1"/>
    <s v="PHW Gruppe"/>
    <s v="Erste Paul-Heinz Wesjohann GmbH &amp; Co. KG"/>
    <s v="Wesjohann"/>
    <s v="Paul-Heinz Wesjohann"/>
    <s v="nicht verkauft"/>
    <m/>
    <s v="Peter Wesjohann (Vorsitzender), Doris Wesjohann"/>
    <s v="1998 teilten Paul-Heinz und Erich Wesjohann die Gruppe auf. (2 Einträge in der Liste)"/>
    <s v="x"/>
    <m/>
    <n v="148"/>
    <n v="1.6"/>
    <n v="1"/>
    <n v="0.9"/>
    <n v="1"/>
    <s v="k. A."/>
    <n v="46"/>
    <n v="3.46218"/>
    <s v="family"/>
    <n v="142"/>
    <n v="1.6"/>
    <n v="229"/>
    <n v="0"/>
    <m/>
    <m/>
    <n v="3.46218"/>
    <s v="CEO"/>
    <e v="#VALUE!"/>
    <m/>
    <m/>
    <m/>
  </r>
  <r>
    <x v="131"/>
    <n v="1"/>
    <n v="0"/>
    <x v="131"/>
    <s v="133_1"/>
    <s v="133_1_0"/>
    <s v="Porsche / VW"/>
    <s v="Volkswagen AG"/>
    <s v="Porsche"/>
    <m/>
    <s v="nicht verkauft"/>
    <m/>
    <s v="Hans-Peter Porsche 1940_x000a_Gerhard Porsche 1938_x000a_Wolfgang Porsche 1943_x000a_Michael Piech 1942"/>
    <s v="Nicht mehr operativ führend  tätig."/>
    <m/>
    <m/>
    <n v="7"/>
    <n v="22.5"/>
    <n v="18.5"/>
    <n v="13.5"/>
    <n v="12.5"/>
    <n v="12"/>
    <m/>
    <m/>
    <s v=""/>
    <n v="8"/>
    <n v="22.5"/>
    <n v="458"/>
    <n v="13.5"/>
    <m/>
    <m/>
    <n v="22.5"/>
    <s v="nicht operativ"/>
    <e v="#VALUE!"/>
    <m/>
    <m/>
    <m/>
  </r>
  <r>
    <x v="132"/>
    <n v="1"/>
    <s v="x"/>
    <x v="132"/>
    <s v="134_1"/>
    <s v="134_1_x"/>
    <s v="Rational AG"/>
    <s v="RATIONAL Aktiengesellschaft"/>
    <s v="Meister"/>
    <s v="Gabriella Meister, Ulrike Meister, Wolfgang Meister und Franziska Würbser"/>
    <s v="nicht verkauft"/>
    <m/>
    <s v="Gabriella Meister 1948"/>
    <s v="Nicht mehr operativ führend  tätig. Gründer Siegfried Meister starb 2017 "/>
    <m/>
    <m/>
    <n v="83"/>
    <n v="2.6"/>
    <n v="5.3"/>
    <n v="3.9"/>
    <n v="4.8"/>
    <n v="4.8"/>
    <m/>
    <m/>
    <s v=""/>
    <n v="84"/>
    <n v="2.6"/>
    <n v="89"/>
    <n v="3.9"/>
    <m/>
    <m/>
    <n v="2.6"/>
    <s v="nicht operativ"/>
    <e v="#VALUE!"/>
    <m/>
    <m/>
    <m/>
  </r>
  <r>
    <x v="132"/>
    <n v="1"/>
    <n v="1"/>
    <x v="132"/>
    <s v="134_1"/>
    <s v="134_1_1"/>
    <s v="Rational AG"/>
    <s v="RATIONAL Aktiengesellschaft"/>
    <s v="Meister"/>
    <s v="Gabriella Meister"/>
    <s v="nicht verkauft"/>
    <m/>
    <s v=""/>
    <s v=""/>
    <m/>
    <m/>
    <m/>
    <m/>
    <s v=""/>
    <s v=""/>
    <s v=""/>
    <s v=""/>
    <n v="124"/>
    <n v="1.00221"/>
    <s v="individual"/>
    <m/>
    <m/>
    <m/>
    <m/>
    <m/>
    <m/>
    <n v="1.00221"/>
    <n v="1"/>
    <n v="1.00221"/>
    <s v="x"/>
    <m/>
    <m/>
  </r>
  <r>
    <x v="132"/>
    <n v="1"/>
    <n v="2"/>
    <x v="132"/>
    <s v="134_1"/>
    <s v="134_1_2"/>
    <s v="Rational AG"/>
    <s v="RATIONAL Aktiengesellschaft"/>
    <s v="Meister"/>
    <s v="Franziska Würbser"/>
    <s v="nicht verkauft"/>
    <m/>
    <s v=""/>
    <s v=""/>
    <m/>
    <m/>
    <m/>
    <m/>
    <s v=""/>
    <s v=""/>
    <s v=""/>
    <s v=""/>
    <n v="127"/>
    <n v="1.00221"/>
    <s v="individual"/>
    <m/>
    <m/>
    <m/>
    <m/>
    <m/>
    <m/>
    <n v="1.00221"/>
    <n v="1"/>
    <n v="1.00221"/>
    <s v="x"/>
    <m/>
    <m/>
  </r>
  <r>
    <x v="132"/>
    <n v="1"/>
    <n v="3"/>
    <x v="132"/>
    <s v="134_1"/>
    <s v="134_1_3"/>
    <s v="Rational AG"/>
    <s v="RATIONAL Aktiengesellschaft"/>
    <s v="Meister"/>
    <s v="Ulrike Meister"/>
    <s v="nicht verkauft"/>
    <m/>
    <s v=""/>
    <s v=""/>
    <m/>
    <m/>
    <m/>
    <m/>
    <s v=""/>
    <s v=""/>
    <s v=""/>
    <s v=""/>
    <n v="125"/>
    <n v="1.00221"/>
    <s v="individual"/>
    <m/>
    <m/>
    <m/>
    <m/>
    <m/>
    <m/>
    <n v="1.00221"/>
    <n v="1"/>
    <n v="1.00221"/>
    <s v="x"/>
    <m/>
    <m/>
  </r>
  <r>
    <x v="133"/>
    <n v="1"/>
    <s v="x"/>
    <x v="133"/>
    <s v="135_1"/>
    <s v="135_1_x"/>
    <s v="Rehau"/>
    <s v="Schweiz"/>
    <s v="Wagner"/>
    <s v="Veit und Jobst Wagner"/>
    <s v="nicht verkauft"/>
    <m/>
    <s v="Dr. Veit Wagner_x000a_Jobst Wagner "/>
    <s v="Firmengründer Helmut Wagner starb 2021, Holdingstruktur (von Fam. Wagner geüfhrt)"/>
    <s v="x"/>
    <m/>
    <n v="108"/>
    <n v="2.1"/>
    <n v="1.9"/>
    <n v="1.8"/>
    <n v="2"/>
    <n v="1.6"/>
    <m/>
    <m/>
    <s v=""/>
    <n v="104"/>
    <n v="2.1"/>
    <n v="104"/>
    <n v="0"/>
    <m/>
    <m/>
    <n v="2.1"/>
    <s v="CEO"/>
    <e v="#VALUE!"/>
    <m/>
    <m/>
    <m/>
  </r>
  <r>
    <x v="134"/>
    <n v="1"/>
    <n v="0"/>
    <x v="134"/>
    <s v="136_1"/>
    <s v="136_1_0"/>
    <s v="Rethmann"/>
    <s v="Rethmann SE &amp; Co. KG"/>
    <s v="Rethmann"/>
    <m/>
    <s v="nicht verkauft"/>
    <m/>
    <s v="Klemens Rethmann"/>
    <n v="0"/>
    <s v="x"/>
    <m/>
    <n v="25"/>
    <n v="6.8"/>
    <n v="6.5"/>
    <n v="5.8"/>
    <n v="5.5"/>
    <n v="5.2"/>
    <m/>
    <m/>
    <s v=""/>
    <n v="28"/>
    <n v="6.8"/>
    <n v="22"/>
    <n v="5.8"/>
    <m/>
    <m/>
    <n v="6.8"/>
    <s v="CEO"/>
    <e v="#VALUE!"/>
    <s v="x"/>
    <m/>
    <m/>
  </r>
  <r>
    <x v="135"/>
    <n v="1"/>
    <n v="1"/>
    <x v="135"/>
    <s v="137_1"/>
    <s v="137_1_1"/>
    <s v="RFR Holding GmbH"/>
    <s v="Investmentunternehmen"/>
    <s v="Rosen"/>
    <s v="Aby Rosen"/>
    <s v="nicht verkauft"/>
    <m/>
    <s v="Aby Rosen 1960 "/>
    <n v="0"/>
    <s v="x"/>
    <m/>
    <n v="170"/>
    <n v="1.3"/>
    <n v="1.4"/>
    <n v="1.4"/>
    <n v="1.5"/>
    <n v="1.5"/>
    <m/>
    <m/>
    <s v=""/>
    <n v="170"/>
    <n v="1.3"/>
    <m/>
    <m/>
    <m/>
    <m/>
    <n v="1.3"/>
    <s v="CEO"/>
    <e v="#VALUE!"/>
    <m/>
    <m/>
    <m/>
  </r>
  <r>
    <x v="136"/>
    <n v="1"/>
    <n v="0"/>
    <x v="136"/>
    <s v="138_1"/>
    <s v="138_1_0"/>
    <s v="Röchling"/>
    <s v="Röchling SE &amp; Co. KG"/>
    <s v="Röchling"/>
    <m/>
    <s v="nicht verkauft"/>
    <m/>
    <s v="Johannes Freiherr von Salmuth"/>
    <s v="Nicht mehr operativ führend  tätig. 2020: ca. 200 Gesellschafter,  Johannes Freiherr von Salmuth: Beiratsvors. "/>
    <m/>
    <m/>
    <n v="150"/>
    <n v="1.5"/>
    <n v="1.5"/>
    <n v="1.6"/>
    <n v="1.8"/>
    <s v="k. A."/>
    <m/>
    <m/>
    <s v=""/>
    <n v="146"/>
    <n v="1.5"/>
    <n v="353"/>
    <n v="0"/>
    <m/>
    <m/>
    <n v="1.5"/>
    <s v="nicht operativ"/>
    <e v="#VALUE!"/>
    <m/>
    <m/>
    <m/>
  </r>
  <r>
    <x v="137"/>
    <n v="1"/>
    <s v="x"/>
    <x v="137"/>
    <s v="139_1"/>
    <s v="139_1_x"/>
    <s v="Rocket Internet SE"/>
    <s v="Investmentunternehmen"/>
    <s v="Samwer"/>
    <s v="Marc, Alexander und Oliver Samwer"/>
    <s v="Investments"/>
    <s v="x"/>
    <s v="Oliver Samwer 1973_x000a_Marc Samwer 1970_x000a_Alexander Samwer 1975"/>
    <n v="0"/>
    <s v="x"/>
    <m/>
    <n v="102"/>
    <n v="2.2000000000000002"/>
    <n v="2"/>
    <n v="1.9"/>
    <n v="2.4"/>
    <n v="2.7"/>
    <m/>
    <m/>
    <s v=""/>
    <n v="101"/>
    <n v="2.2000000000000002"/>
    <n v="168"/>
    <n v="0"/>
    <m/>
    <m/>
    <n v="2.2000000000000002"/>
    <s v="CEO"/>
    <e v="#VALUE!"/>
    <m/>
    <m/>
    <m/>
  </r>
  <r>
    <x v="137"/>
    <n v="1"/>
    <n v="1"/>
    <x v="137"/>
    <s v="139_1"/>
    <s v="139_1_1"/>
    <s v="Rocket Internet SE"/>
    <s v="Investmentunternehmen"/>
    <s v="Samwer"/>
    <s v="Oliver Samwer"/>
    <s v="Investments"/>
    <m/>
    <s v=""/>
    <s v=""/>
    <m/>
    <m/>
    <m/>
    <m/>
    <s v=""/>
    <s v=""/>
    <s v=""/>
    <s v=""/>
    <n v="132"/>
    <n v="0.91110000000000002"/>
    <s v="individual"/>
    <m/>
    <m/>
    <m/>
    <m/>
    <m/>
    <m/>
    <n v="0.91110000000000002"/>
    <n v="1"/>
    <n v="0.91110000000000002"/>
    <m/>
    <m/>
    <m/>
  </r>
  <r>
    <x v="138"/>
    <n v="1"/>
    <n v="0"/>
    <x v="138"/>
    <s v="140_1"/>
    <s v="140_1_0"/>
    <s v="Rohde &amp; Schwarz"/>
    <s v="Rohde &amp; Schwarz GmbH &amp; Co. Kommanditgesellschaft"/>
    <s v="Rohde"/>
    <m/>
    <s v="nicht verkauft"/>
    <m/>
    <s v="Christina Rohde 1975"/>
    <s v="Nicht mehr operativ führend  tätig."/>
    <m/>
    <m/>
    <m/>
    <m/>
    <s v=""/>
    <s v=""/>
    <s v=""/>
    <s v=""/>
    <m/>
    <m/>
    <s v=""/>
    <n v="164"/>
    <n v="1.3"/>
    <n v="240"/>
    <n v="0"/>
    <m/>
    <m/>
    <n v="1.3"/>
    <s v="nicht operativ"/>
    <e v="#VALUE!"/>
    <m/>
    <m/>
    <m/>
  </r>
  <r>
    <x v="138"/>
    <n v="2"/>
    <n v="0"/>
    <x v="138"/>
    <s v="140_2"/>
    <s v="140_2_0"/>
    <s v="Rohde &amp; Schwarz"/>
    <s v="Rohde &amp; Schwarz GmbH &amp; Co. Kommanditgesellschaft"/>
    <s v="Schwarz"/>
    <m/>
    <s v="nicht verkauft"/>
    <m/>
    <s v="Christian Leicher"/>
    <s v="Christian Leicher (Vorsitzender)"/>
    <s v="x"/>
    <m/>
    <m/>
    <m/>
    <s v=""/>
    <s v=""/>
    <s v=""/>
    <s v=""/>
    <m/>
    <m/>
    <s v=""/>
    <n v="165"/>
    <n v="1.3"/>
    <n v="379"/>
    <n v="0"/>
    <m/>
    <m/>
    <n v="1.3"/>
    <s v="CEO"/>
    <e v="#VALUE!"/>
    <m/>
    <m/>
    <m/>
  </r>
  <r>
    <x v="138"/>
    <s v="x"/>
    <s v="x"/>
    <x v="138"/>
    <s v="140_x"/>
    <s v="140_x_x"/>
    <s v="Rohde &amp; Schwarz"/>
    <s v="Rohde &amp; Schwarz GmbH &amp; Co. Kommanditgesellschaft"/>
    <s v="Rohde und Schwarz"/>
    <m/>
    <s v="nicht verkauft"/>
    <m/>
    <s v=""/>
    <s v=""/>
    <m/>
    <m/>
    <n v="84"/>
    <n v="2.6"/>
    <n v="2.2000000000000002"/>
    <n v="2.1"/>
    <n v="2.2000000000000002"/>
    <n v="2"/>
    <m/>
    <m/>
    <s v=""/>
    <m/>
    <m/>
    <m/>
    <m/>
    <m/>
    <m/>
    <n v="2.6"/>
    <n v="19"/>
    <n v="0.1368421052631579"/>
    <m/>
    <m/>
    <m/>
  </r>
  <r>
    <x v="139"/>
    <n v="1"/>
    <s v="x"/>
    <x v="139"/>
    <s v="141_1"/>
    <s v="141_1_x"/>
    <s v="Rosenberger Hochfrequenz"/>
    <s v="Rosenberger GmbH &amp; Co. KG"/>
    <s v="Rosenberger"/>
    <s v="Hans, Bernhard und Peter Rosenberger"/>
    <s v="nicht verkauft"/>
    <m/>
    <s v="3 Brüder:_x000a_Hans Rosenberger 1952_x000a_Bernhard Rosenberger 1953_x000a_Peter Rosenberger 1955"/>
    <s v="Nicht mehr operativ führend  tätig."/>
    <m/>
    <m/>
    <n v="190"/>
    <n v="1.1000000000000001"/>
    <n v="0.8"/>
    <n v="0.6"/>
    <n v="0.7"/>
    <s v="k. A."/>
    <m/>
    <m/>
    <s v=""/>
    <n v="186"/>
    <n v="1.1000000000000001"/>
    <m/>
    <m/>
    <m/>
    <m/>
    <n v="1.1000000000000001"/>
    <s v="nicht operativ"/>
    <e v="#VALUE!"/>
    <m/>
    <m/>
    <m/>
  </r>
  <r>
    <x v="140"/>
    <n v="1"/>
    <n v="1"/>
    <x v="140"/>
    <s v="142_1"/>
    <s v="142_1_1"/>
    <s v="Rossmann"/>
    <s v="Dirk Rossmann GmbH"/>
    <s v="Rossmann"/>
    <s v="Dirk Rossmann"/>
    <s v="nicht verkauft"/>
    <m/>
    <s v="Dirk Rosmsman und Sohn Raoul Rossmann 1985 (CEO) "/>
    <n v="0"/>
    <s v="x"/>
    <m/>
    <n v="57"/>
    <n v="3.7"/>
    <n v="3.5"/>
    <n v="3.4"/>
    <n v="3.3"/>
    <n v="3.2"/>
    <n v="75"/>
    <n v="2.0955299999999997"/>
    <s v="family"/>
    <n v="54"/>
    <n v="3.7"/>
    <n v="93"/>
    <n v="3.4"/>
    <m/>
    <m/>
    <n v="3.7"/>
    <s v="CEO"/>
    <e v="#VALUE!"/>
    <s v="x"/>
    <m/>
    <m/>
  </r>
  <r>
    <x v="141"/>
    <n v="1"/>
    <n v="1"/>
    <x v="141"/>
    <s v="143_1"/>
    <s v="143_1_1"/>
    <s v="Rothenberger"/>
    <s v="Österreich"/>
    <s v="Rothenberger"/>
    <s v="Helmut Rothenberger"/>
    <s v="nicht verkauft"/>
    <m/>
    <s v="Helmut Rothenberger  1949 "/>
    <s v="Nicht mehr operativ führend  tätig. Sein Bruder Günther Rothenberger (2017 mit 250m auf der MM-Liste) kontrolliert eigenen Konzern (Diskus-Werke,  ROTHENBERGER 4xS Vermögensverwaltung GmbH "/>
    <m/>
    <m/>
    <n v="178"/>
    <n v="1.2"/>
    <n v="1.2"/>
    <n v="1.2"/>
    <n v="1.2"/>
    <n v="1"/>
    <m/>
    <m/>
    <s v=""/>
    <n v="179"/>
    <n v="1.2"/>
    <n v="319"/>
    <n v="0"/>
    <m/>
    <m/>
    <n v="1.2"/>
    <s v="nicht operativ"/>
    <e v="#VALUE!"/>
    <m/>
    <m/>
    <m/>
  </r>
  <r>
    <x v="142"/>
    <n v="1"/>
    <n v="1"/>
    <x v="142"/>
    <s v="144_1"/>
    <s v="144_1_1"/>
    <s v="s.oliver"/>
    <s v="s.Oliver Bernd Freier GmbH &amp; Co. KG"/>
    <s v="Freier"/>
    <s v="Bernd Freier"/>
    <s v="nicht verkauft"/>
    <m/>
    <s v="Bernd Freier 1951"/>
    <s v="Gründer und CEO"/>
    <s v="x"/>
    <m/>
    <n v="168"/>
    <n v="1.3"/>
    <n v="1.6"/>
    <n v="1.8"/>
    <n v="2.2999999999999998"/>
    <n v="2.5"/>
    <n v="113"/>
    <n v="1.0933200000000001"/>
    <s v="individual"/>
    <n v="169"/>
    <n v="1.3"/>
    <n v="74"/>
    <n v="1.8"/>
    <m/>
    <m/>
    <n v="1.3"/>
    <s v="CEO"/>
    <e v="#VALUE!"/>
    <m/>
    <m/>
    <m/>
  </r>
  <r>
    <x v="143"/>
    <n v="1"/>
    <n v="1"/>
    <x v="143"/>
    <s v="145_1"/>
    <s v="145_1_1"/>
    <s v="SAP"/>
    <s v="SAP SE"/>
    <s v="Hopp"/>
    <s v="Dietmar Hopp"/>
    <s v="Börse und Teilverkauf"/>
    <s v="x"/>
    <s v="Dietmar Hopp_x000a__x000a_Söhne:_x000a__x000a_Oliver Hopp und Daniel Hopp_x000a_"/>
    <s v="Bis 1998 CEO, danach AR"/>
    <m/>
    <m/>
    <n v="17"/>
    <n v="8.1999999999999993"/>
    <n v="13"/>
    <n v="13.2"/>
    <n v="8.1"/>
    <n v="7.7"/>
    <n v="28"/>
    <n v="4.82883"/>
    <s v="family"/>
    <n v="19"/>
    <n v="8.1999999999999993"/>
    <n v="12"/>
    <n v="13.2"/>
    <n v="13"/>
    <n v="7.0336889999999999"/>
    <n v="8.1999999999999993"/>
    <s v="Investor"/>
    <e v="#VALUE!"/>
    <s v="x"/>
    <m/>
    <m/>
  </r>
  <r>
    <x v="143"/>
    <n v="2"/>
    <n v="1"/>
    <x v="143"/>
    <s v="145_2"/>
    <s v="145_2_1"/>
    <s v="SAP"/>
    <s v="SAP SE"/>
    <s v="Plattner"/>
    <s v="Hasso Plattner"/>
    <s v="Börse und Teilverkauf"/>
    <m/>
    <s v="Hasso Plattner"/>
    <s v="Bis 2003 CEO, seitdem AR-Vors."/>
    <m/>
    <m/>
    <n v="19"/>
    <n v="8"/>
    <n v="10.5"/>
    <n v="11"/>
    <n v="10"/>
    <n v="9.4"/>
    <n v="16"/>
    <n v="7.1976900000000006"/>
    <s v="family"/>
    <n v="23"/>
    <n v="8"/>
    <n v="11"/>
    <n v="11"/>
    <n v="8"/>
    <n v="11.94739"/>
    <n v="11.94739"/>
    <s v="Investor"/>
    <e v="#VALUE!"/>
    <s v="x"/>
    <m/>
    <m/>
  </r>
  <r>
    <x v="143"/>
    <n v="3"/>
    <s v="x"/>
    <x v="143"/>
    <s v="145_3"/>
    <s v="145_3_x"/>
    <s v="SAP"/>
    <s v="SAP SE"/>
    <s v="Tschira"/>
    <s v="Udo und Harald Tschira"/>
    <s v="Börse und Teilverkauf"/>
    <m/>
    <s v="Udo Tschira 1969_x000a_Harald Tschira 1974"/>
    <s v="Klaus Tschira starb 2015_x000a_Udo Tschira 1969_x000a_Harald Tschira 1974"/>
    <m/>
    <m/>
    <n v="31"/>
    <n v="5.8"/>
    <n v="5.8"/>
    <n v="6"/>
    <n v="6"/>
    <n v="6.5"/>
    <n v="43"/>
    <n v="3.6444000000000001"/>
    <s v="individual"/>
    <n v="35"/>
    <n v="5.8"/>
    <n v="14"/>
    <n v="6"/>
    <m/>
    <m/>
    <n v="5.8"/>
    <s v="Investor"/>
    <e v="#VALUE!"/>
    <s v="x"/>
    <m/>
    <m/>
  </r>
  <r>
    <x v="143"/>
    <n v="4"/>
    <n v="1"/>
    <x v="143"/>
    <s v="145_4"/>
    <s v="145_4_1"/>
    <s v="SAP"/>
    <s v="SAP SE"/>
    <s v="Hector"/>
    <s v="Hans-Werner Hector"/>
    <s v="Börse und Teilverkauf"/>
    <m/>
    <s v="Hans Werner Hector"/>
    <s v="1996 verließ er SAP"/>
    <m/>
    <m/>
    <n v="152"/>
    <n v="1.5"/>
    <n v="1.5"/>
    <n v="1.5"/>
    <n v="1.6"/>
    <n v="1.6"/>
    <n v="73"/>
    <n v="2.0955299999999997"/>
    <s v="individual"/>
    <n v="149"/>
    <n v="1.5"/>
    <n v="76"/>
    <n v="0"/>
    <m/>
    <m/>
    <n v="2.0955299999999997"/>
    <s v="Investor"/>
    <e v="#VALUE!"/>
    <s v="x"/>
    <m/>
    <m/>
  </r>
  <r>
    <x v="144"/>
    <n v="1"/>
    <s v="x"/>
    <x v="144"/>
    <s v="146_1"/>
    <s v="146_1_x"/>
    <s v="Sartorius"/>
    <s v="Sartoius AG"/>
    <s v="Sartorius"/>
    <s v="Familien Sartorius-Herbst und Franken"/>
    <s v="nicht verkauft"/>
    <m/>
    <s v="Karin Sartorius-Herbst "/>
    <s v="Nicht mehr operativ führend  tätig., Karin Sartorius-Herbst hält derzeit ein Drittel an der Erbengemeinschaft"/>
    <m/>
    <m/>
    <n v="28"/>
    <n v="6"/>
    <n v="11"/>
    <n v="5.7"/>
    <n v="3.5"/>
    <n v="2.9"/>
    <m/>
    <m/>
    <s v=""/>
    <n v="31"/>
    <n v="6"/>
    <n v="395"/>
    <n v="5.7"/>
    <m/>
    <m/>
    <n v="6"/>
    <s v="nicht operativ"/>
    <e v="#VALUE!"/>
    <s v="x"/>
    <m/>
    <m/>
  </r>
  <r>
    <x v="144"/>
    <n v="1"/>
    <n v="1"/>
    <x v="144"/>
    <s v="146_1"/>
    <s v="146_1_1"/>
    <s v="Sartorius"/>
    <s v="Sartoius AG"/>
    <s v="Sartorius"/>
    <s v="Karin Sartorius-Herbst"/>
    <s v="nicht verkauft"/>
    <m/>
    <s v=""/>
    <s v=""/>
    <m/>
    <m/>
    <m/>
    <m/>
    <s v=""/>
    <s v=""/>
    <s v=""/>
    <s v=""/>
    <n v="67"/>
    <n v="2.2777500000000002"/>
    <s v="individual"/>
    <m/>
    <m/>
    <m/>
    <m/>
    <m/>
    <m/>
    <n v="2.2777500000000002"/>
    <n v="1"/>
    <n v="2.2777500000000002"/>
    <m/>
    <m/>
    <m/>
  </r>
  <r>
    <x v="144"/>
    <n v="1"/>
    <n v="2"/>
    <x v="144"/>
    <s v="146_1"/>
    <s v="146_1_2"/>
    <s v="Sartorius"/>
    <s v="Sartoius AG"/>
    <s v="Sartorius"/>
    <s v="Ulrike Baro"/>
    <s v="nicht verkauft"/>
    <m/>
    <s v=""/>
    <s v=""/>
    <m/>
    <m/>
    <m/>
    <m/>
    <s v=""/>
    <s v=""/>
    <s v=""/>
    <s v=""/>
    <n v="66"/>
    <n v="2.2777500000000002"/>
    <s v="individual"/>
    <m/>
    <m/>
    <m/>
    <m/>
    <m/>
    <m/>
    <n v="2.2777500000000002"/>
    <n v="1"/>
    <n v="2.2777500000000002"/>
    <m/>
    <m/>
    <m/>
  </r>
  <r>
    <x v="145"/>
    <n v="1"/>
    <n v="1"/>
    <x v="145"/>
    <s v="147_1"/>
    <s v="147_1_1"/>
    <s v="Schäfer"/>
    <s v="Fritz Schäfer GmbH &amp; Co KG, Schäfer Werke GmbH &amp; Co KG, Schäfer Shop Beteiligungs GmbH &amp; Co KG"/>
    <s v="Schäfer"/>
    <s v="Theo Schäfer"/>
    <s v="nicht verkauft"/>
    <m/>
    <s v="Ute Bucherer-Schäfer "/>
    <s v="Nicht mehr operativ führend  tätig.. 2. Generation: 11 Töchter "/>
    <m/>
    <m/>
    <n v="200"/>
    <n v="1"/>
    <s v=""/>
    <s v=""/>
    <s v=""/>
    <s v=""/>
    <m/>
    <m/>
    <s v=""/>
    <n v="198"/>
    <n v="1"/>
    <n v="148"/>
    <n v="0"/>
    <m/>
    <m/>
    <n v="1"/>
    <s v="nicht operativ"/>
    <e v="#VALUE!"/>
    <m/>
    <m/>
    <m/>
  </r>
  <r>
    <x v="146"/>
    <n v="1"/>
    <n v="1"/>
    <x v="146"/>
    <s v="148_1"/>
    <s v="148_1_1"/>
    <s v="Schörghuber"/>
    <s v="Schörghuber Stiftung &amp; Co. Holding KG"/>
    <s v="Schörghuber"/>
    <s v="Alexandra Schörghuber"/>
    <s v="nicht verkauft"/>
    <m/>
    <s v="Alexandra Schörghuber 1958 "/>
    <n v="0"/>
    <s v="x"/>
    <m/>
    <n v="73"/>
    <n v="2.9"/>
    <n v="3.4"/>
    <n v="3"/>
    <n v="3.2"/>
    <n v="3.5"/>
    <n v="32"/>
    <n v="4.4643900000000007"/>
    <s v="family"/>
    <n v="72"/>
    <n v="2.9"/>
    <n v="39"/>
    <n v="3"/>
    <m/>
    <m/>
    <n v="4.4643900000000007"/>
    <s v="CEO"/>
    <e v="#VALUE!"/>
    <s v="x"/>
    <m/>
    <m/>
  </r>
  <r>
    <x v="147"/>
    <n v="1"/>
    <n v="1"/>
    <x v="147"/>
    <s v="149_1"/>
    <s v="149_1_1"/>
    <s v="Schütz-Werke"/>
    <s v="Schütz-Werke GmbH &amp; Co. KG"/>
    <s v="Schütz"/>
    <s v="Udo Schütz"/>
    <s v="nicht verkauft"/>
    <m/>
    <s v="Udo Schütz 1937"/>
    <s v="Der Gründer ist immer noch CEO"/>
    <s v="x"/>
    <m/>
    <n v="132"/>
    <n v="1.8"/>
    <n v="1.2"/>
    <n v="0.8"/>
    <n v="0.8"/>
    <n v="0.7"/>
    <m/>
    <m/>
    <s v=""/>
    <n v="129"/>
    <n v="1.8"/>
    <n v="318"/>
    <n v="0"/>
    <m/>
    <m/>
    <n v="1.8"/>
    <s v="CEO"/>
    <e v="#VALUE!"/>
    <m/>
    <m/>
    <m/>
  </r>
  <r>
    <x v="148"/>
    <n v="1"/>
    <n v="1"/>
    <x v="148"/>
    <s v="150_1"/>
    <s v="150_1_1"/>
    <s v="Schwartauer Werke"/>
    <n v="0"/>
    <s v="Oetker"/>
    <s v="Arend Oetker"/>
    <s v="nicht verkauft"/>
    <m/>
    <s v="Dr. Arend Oetker "/>
    <n v="0"/>
    <s v="x"/>
    <m/>
    <n v="153"/>
    <n v="1.5"/>
    <n v="1.5"/>
    <n v="1.5"/>
    <n v="1.1000000000000001"/>
    <n v="1.1000000000000001"/>
    <m/>
    <m/>
    <s v=""/>
    <n v="147"/>
    <n v="1.5"/>
    <m/>
    <m/>
    <m/>
    <m/>
    <n v="1.5"/>
    <s v="CEO"/>
    <e v="#VALUE!"/>
    <m/>
    <m/>
    <m/>
  </r>
  <r>
    <x v="149"/>
    <n v="1"/>
    <n v="1"/>
    <x v="149"/>
    <s v="151_1"/>
    <s v="151_1_1"/>
    <s v="Schwarz Gruppe"/>
    <s v="Lidl Dienstleistung GmbH &amp; Co. KG, Kaufland Stiftung &amp; Co. KG"/>
    <s v="Schwarz"/>
    <s v="Dieter Schwarz"/>
    <s v="nicht verkauft"/>
    <m/>
    <s v="Dieter Schwarz"/>
    <s v="Wie der in der Konzernleitung tätig"/>
    <s v="x"/>
    <m/>
    <n v="1"/>
    <n v="36"/>
    <n v="33.5"/>
    <n v="30"/>
    <n v="27.5"/>
    <n v="25"/>
    <n v="1"/>
    <n v="42.91281"/>
    <s v="individual"/>
    <n v="2"/>
    <n v="36"/>
    <n v="3"/>
    <n v="30"/>
    <n v="2"/>
    <n v="22.996480000000002"/>
    <n v="42.91281"/>
    <s v="CEO"/>
    <e v="#VALUE!"/>
    <s v="x"/>
    <m/>
    <m/>
  </r>
  <r>
    <x v="150"/>
    <n v="1"/>
    <n v="0"/>
    <x v="150"/>
    <s v="152_1"/>
    <s v="152_1_0"/>
    <s v="Schwarz-Pharma"/>
    <s v="n.a."/>
    <s v="Schwarz-Schütte"/>
    <m/>
    <s v="Verkauf 2006 fü4 4,4 Mrd€. Familie hatte Mehrheit "/>
    <s v="x"/>
    <s v="Patrick Schwarz-Schütte 1956 _x000a_Dr. Kurt Rudolf Schwarz 1951"/>
    <s v="Investor"/>
    <m/>
    <m/>
    <n v="101"/>
    <n v="2.2000000000000002"/>
    <n v="2"/>
    <n v="2"/>
    <n v="2"/>
    <n v="2"/>
    <m/>
    <m/>
    <s v=""/>
    <n v="98"/>
    <n v="2.2000000000000002"/>
    <n v="94"/>
    <n v="0"/>
    <m/>
    <m/>
    <n v="2.2000000000000002"/>
    <s v="Investor"/>
    <e v="#VALUE!"/>
    <m/>
    <m/>
    <m/>
  </r>
  <r>
    <x v="150"/>
    <n v="2"/>
    <n v="0"/>
    <x v="150"/>
    <s v="152_2"/>
    <s v="152_2_0"/>
    <s v="Schwarz-Pharma"/>
    <s v="n.a."/>
    <s v="Schwarz"/>
    <m/>
    <s v="Verkauf 2006 fü4 4,4 Mrd€. Familie hatte Mehrheit "/>
    <m/>
    <s v=""/>
    <s v=""/>
    <m/>
    <m/>
    <m/>
    <m/>
    <s v=""/>
    <s v=""/>
    <s v=""/>
    <s v=""/>
    <m/>
    <m/>
    <s v=""/>
    <m/>
    <m/>
    <n v="137"/>
    <n v="0"/>
    <m/>
    <m/>
    <n v="0"/>
    <n v="1"/>
    <n v="0"/>
    <m/>
    <m/>
    <m/>
  </r>
  <r>
    <x v="151"/>
    <n v="1"/>
    <n v="0"/>
    <x v="151"/>
    <s v="153_1"/>
    <s v="153_1_0"/>
    <s v="Schwenk Zement"/>
    <s v="SCHWENK Zement GmbH &amp; Co. KG"/>
    <s v="Schleicher"/>
    <m/>
    <s v="nicht verkauft"/>
    <m/>
    <s v="Eduard Schleicher 1955_x000a_Ursula Hutter-Schleicher 1957"/>
    <s v="Beide mit je 50% "/>
    <s v="x"/>
    <m/>
    <n v="50"/>
    <n v="3.8"/>
    <n v="4"/>
    <n v="4"/>
    <n v="2.4"/>
    <n v="2.4"/>
    <m/>
    <m/>
    <s v=""/>
    <n v="50"/>
    <n v="3.8"/>
    <n v="44"/>
    <n v="4"/>
    <m/>
    <m/>
    <n v="3.8"/>
    <s v="CEO"/>
    <e v="#VALUE!"/>
    <m/>
    <m/>
    <m/>
  </r>
  <r>
    <x v="152"/>
    <n v="1"/>
    <n v="0"/>
    <x v="152"/>
    <s v="154_1"/>
    <s v="154_1_0"/>
    <s v="Sedlmayr Treuhand GmbH"/>
    <s v="SEDLMAYR GRUND UND IMMOBILIEN AKTIENGESELLSCHAFT"/>
    <s v="Sedlmayr"/>
    <m/>
    <s v="Verkauf und Investment"/>
    <s v="x"/>
    <s v="Maximilian Soltmann 1973"/>
    <s v="Nicht mehr operativ führend  tätig. 2017: 26 Gesellschafter, Maximilian Soltmann 1973: höchster Anteil (17%) "/>
    <m/>
    <m/>
    <n v="91"/>
    <n v="2.4"/>
    <n v="2.4"/>
    <n v="2.2000000000000002"/>
    <n v="2.2000000000000002"/>
    <n v="2.2000000000000002"/>
    <m/>
    <m/>
    <s v=""/>
    <n v="89"/>
    <n v="2.4"/>
    <n v="321"/>
    <n v="0"/>
    <m/>
    <m/>
    <n v="2.4"/>
    <s v="nicht operativ"/>
    <e v="#VALUE!"/>
    <m/>
    <m/>
    <m/>
  </r>
  <r>
    <x v="153"/>
    <n v="1"/>
    <n v="0"/>
    <x v="153"/>
    <s v="155_1"/>
    <s v="155_1_0"/>
    <s v="SEW-Eurodrive"/>
    <s v="BV Beteiligung GmbH &amp; Co KG"/>
    <s v="Blickle"/>
    <m/>
    <s v="nicht verkauft"/>
    <m/>
    <s v="Jürgen Blickle"/>
    <s v="2 Brüder mi je 50%, Rainer Blickle starb 2021"/>
    <s v="x"/>
    <m/>
    <n v="44"/>
    <n v="4.5"/>
    <n v="3.9"/>
    <n v="3.6"/>
    <n v="3.8"/>
    <n v="4"/>
    <m/>
    <m/>
    <s v=""/>
    <n v="44"/>
    <n v="4.5"/>
    <n v="71"/>
    <n v="3.6"/>
    <m/>
    <m/>
    <n v="11.02431"/>
    <s v="CEO"/>
    <e v="#VALUE!"/>
    <s v="x"/>
    <m/>
    <m/>
  </r>
  <r>
    <x v="153"/>
    <n v="1"/>
    <n v="1"/>
    <x v="153"/>
    <s v="155_1"/>
    <s v="155_1_1"/>
    <s v="SEW-Eurodrive"/>
    <s v="BV Beteiligung GmbH &amp; Co KG"/>
    <s v="Blickle"/>
    <s v="Ursula Blickle"/>
    <s v="nicht verkauft"/>
    <m/>
    <s v=""/>
    <s v=""/>
    <m/>
    <m/>
    <m/>
    <m/>
    <s v=""/>
    <s v=""/>
    <s v=""/>
    <s v=""/>
    <n v="26"/>
    <n v="5.1932700000000001"/>
    <s v="individual"/>
    <m/>
    <m/>
    <m/>
    <m/>
    <m/>
    <m/>
    <n v="5.1932700000000001"/>
    <n v="1"/>
    <n v="5.1932700000000001"/>
    <m/>
    <m/>
    <m/>
  </r>
  <r>
    <x v="153"/>
    <n v="1"/>
    <n v="2"/>
    <x v="153"/>
    <s v="155_1"/>
    <s v="155_1_2"/>
    <s v="SEW-Eurodrive"/>
    <s v="BV Beteiligung GmbH &amp; Co KG"/>
    <s v="Blickle"/>
    <s v="Jürgen Blickle"/>
    <s v="nicht verkauft"/>
    <m/>
    <s v=""/>
    <s v=""/>
    <m/>
    <m/>
    <m/>
    <m/>
    <s v=""/>
    <s v=""/>
    <s v=""/>
    <s v=""/>
    <n v="19"/>
    <n v="5.8310400000000007"/>
    <s v="individual"/>
    <m/>
    <m/>
    <m/>
    <m/>
    <m/>
    <m/>
    <n v="5.8310400000000007"/>
    <n v="1"/>
    <n v="5.8310400000000007"/>
    <m/>
    <m/>
    <m/>
  </r>
  <r>
    <x v="154"/>
    <n v="1"/>
    <n v="1"/>
    <x v="154"/>
    <s v="156_1"/>
    <s v="156_1_1"/>
    <s v="Shopify"/>
    <s v="Kanada"/>
    <s v="Lütke"/>
    <s v="Tobias Lütke"/>
    <s v="nicht verkauft"/>
    <m/>
    <s v="Tobias Lütke"/>
    <n v="0"/>
    <s v="x"/>
    <m/>
    <n v="82"/>
    <n v="2.6"/>
    <n v="10.9"/>
    <n v="6.2"/>
    <n v="3"/>
    <n v="1.5"/>
    <m/>
    <m/>
    <s v=""/>
    <n v="85"/>
    <n v="2.6"/>
    <n v="460"/>
    <n v="6.2"/>
    <m/>
    <m/>
    <n v="2.6"/>
    <s v="CEO"/>
    <e v="#VALUE!"/>
    <s v="x"/>
    <m/>
    <m/>
  </r>
  <r>
    <x v="155"/>
    <n v="1"/>
    <n v="0"/>
    <x v="155"/>
    <s v="157_1"/>
    <s v="157_1_0"/>
    <s v="Sick"/>
    <s v="Sick AG"/>
    <s v="Sick"/>
    <m/>
    <s v="nicht verkauft"/>
    <m/>
    <s v="Sebastian Glaser "/>
    <s v="Nicht mehr operativ führend  tätig. Gründerenkel Sebastian Glaser (1978) hält knapp 85% der Familienanteile "/>
    <m/>
    <m/>
    <n v="162"/>
    <n v="1.4"/>
    <n v="1.3"/>
    <n v="1.3"/>
    <n v="1.4"/>
    <n v="1.2"/>
    <m/>
    <m/>
    <s v=""/>
    <n v="157"/>
    <n v="1.4"/>
    <n v="117"/>
    <n v="0"/>
    <m/>
    <m/>
    <n v="1.4"/>
    <s v="nicht operativ"/>
    <e v="#VALUE!"/>
    <m/>
    <m/>
    <m/>
  </r>
  <r>
    <x v="155"/>
    <n v="1"/>
    <n v="1"/>
    <x v="155"/>
    <s v="157_1"/>
    <s v="157_1_1"/>
    <s v="Sick"/>
    <s v="Sick AG"/>
    <s v="Sick"/>
    <s v="Renate Sick-Glaser"/>
    <s v="nicht verkauft"/>
    <m/>
    <s v=""/>
    <s v=""/>
    <m/>
    <m/>
    <m/>
    <m/>
    <s v=""/>
    <s v=""/>
    <s v=""/>
    <s v=""/>
    <n v="91"/>
    <n v="1.54887"/>
    <s v="individual"/>
    <m/>
    <m/>
    <m/>
    <m/>
    <m/>
    <m/>
    <n v="1.54887"/>
    <n v="1"/>
    <n v="1.54887"/>
    <s v="x"/>
    <m/>
    <m/>
  </r>
  <r>
    <x v="155"/>
    <n v="1"/>
    <n v="2"/>
    <x v="155"/>
    <s v="157_1"/>
    <s v="157_1_2"/>
    <s v="Sick"/>
    <s v="Sick AG"/>
    <s v="Sick"/>
    <s v="Sebastian Glaser"/>
    <s v="nicht verkauft"/>
    <m/>
    <s v=""/>
    <s v=""/>
    <m/>
    <m/>
    <m/>
    <m/>
    <s v=""/>
    <s v=""/>
    <s v=""/>
    <s v=""/>
    <n v="92"/>
    <n v="1.4577600000000002"/>
    <s v="individual"/>
    <m/>
    <m/>
    <m/>
    <m/>
    <m/>
    <m/>
    <n v="1.4577600000000002"/>
    <n v="1"/>
    <n v="1.4577600000000002"/>
    <s v="x"/>
    <m/>
    <m/>
  </r>
  <r>
    <x v="156"/>
    <n v="1"/>
    <n v="0"/>
    <x v="156"/>
    <s v="158_1"/>
    <s v="158_1_0"/>
    <s v="Siemens"/>
    <s v="Siemens AG "/>
    <s v="von Siemens"/>
    <m/>
    <s v="nicht verkauft"/>
    <m/>
    <s v="Dr. Nathalie von Siemens "/>
    <s v="Nicht mehr operativ führend  tätig. , Dürften &gt; 100 Gesellschafter sein"/>
    <m/>
    <m/>
    <n v="29"/>
    <n v="5.8"/>
    <n v="7.8"/>
    <n v="6.2"/>
    <n v="5"/>
    <s v="k. A."/>
    <m/>
    <m/>
    <s v=""/>
    <n v="32"/>
    <n v="5.8"/>
    <n v="461"/>
    <n v="6.2"/>
    <m/>
    <m/>
    <n v="5.8"/>
    <s v="nicht operativ"/>
    <e v="#VALUE!"/>
    <m/>
    <m/>
    <m/>
  </r>
  <r>
    <x v="157"/>
    <n v="1"/>
    <n v="0"/>
    <x v="157"/>
    <s v="159_1"/>
    <s v="159_1_0"/>
    <s v="Sixt"/>
    <s v="Sixt SE"/>
    <s v="Sixt"/>
    <m/>
    <s v="nicht verkauft"/>
    <m/>
    <s v="Brüder Alexander Sixt und Konstantin Six als Co-CEO. Der Vater  Erich Sixt ist AR-Vors."/>
    <n v="0"/>
    <s v="x"/>
    <m/>
    <n v="90"/>
    <n v="2.4"/>
    <n v="2.7"/>
    <n v="1.9"/>
    <n v="2.4"/>
    <n v="2.1"/>
    <m/>
    <m/>
    <s v=""/>
    <n v="91"/>
    <n v="2.4"/>
    <m/>
    <m/>
    <m/>
    <m/>
    <n v="2.4"/>
    <s v="CEO"/>
    <e v="#VALUE!"/>
    <m/>
    <m/>
    <m/>
  </r>
  <r>
    <x v="157"/>
    <n v="1"/>
    <n v="1"/>
    <x v="157"/>
    <s v="159_1"/>
    <s v="159_1_1"/>
    <s v="Sixt"/>
    <s v="Sixt SE"/>
    <s v="Sixt"/>
    <s v="Erich Sixt"/>
    <s v="nicht verkauft"/>
    <m/>
    <s v=""/>
    <s v=""/>
    <m/>
    <m/>
    <m/>
    <m/>
    <s v=""/>
    <s v=""/>
    <s v=""/>
    <s v=""/>
    <m/>
    <m/>
    <s v=""/>
    <m/>
    <m/>
    <n v="303"/>
    <n v="0"/>
    <m/>
    <m/>
    <n v="0"/>
    <n v="1"/>
    <n v="0"/>
    <m/>
    <m/>
    <m/>
  </r>
  <r>
    <x v="157"/>
    <n v="1"/>
    <n v="2"/>
    <x v="157"/>
    <s v="159_1"/>
    <s v="159_1_2"/>
    <s v="Sixt"/>
    <s v="Sixt SE"/>
    <s v="Sixt"/>
    <s v="Alexander Sixt"/>
    <s v="nicht verkauft"/>
    <m/>
    <s v=""/>
    <s v=""/>
    <m/>
    <m/>
    <m/>
    <m/>
    <s v=""/>
    <s v=""/>
    <s v=""/>
    <s v=""/>
    <n v="108"/>
    <n v="1.1844300000000001"/>
    <s v="individual"/>
    <m/>
    <m/>
    <m/>
    <m/>
    <m/>
    <m/>
    <n v="1.1844300000000001"/>
    <n v="1"/>
    <n v="1.1844300000000001"/>
    <s v="x"/>
    <m/>
    <m/>
  </r>
  <r>
    <x v="157"/>
    <n v="1"/>
    <n v="3"/>
    <x v="157"/>
    <s v="159_1"/>
    <s v="159_1_3"/>
    <s v="Sixt"/>
    <s v="Sixt SE"/>
    <s v="Sixt"/>
    <s v="Konstantin Sixt"/>
    <s v="nicht verkauft"/>
    <m/>
    <s v=""/>
    <s v=""/>
    <m/>
    <m/>
    <m/>
    <m/>
    <s v=""/>
    <s v=""/>
    <s v=""/>
    <s v=""/>
    <n v="109"/>
    <n v="1.1844300000000001"/>
    <s v="individual"/>
    <m/>
    <m/>
    <m/>
    <m/>
    <m/>
    <m/>
    <n v="1.1844300000000001"/>
    <n v="1"/>
    <n v="1.1844300000000001"/>
    <s v="x"/>
    <m/>
    <m/>
  </r>
  <r>
    <x v="158"/>
    <n v="1"/>
    <n v="1"/>
    <x v="158"/>
    <s v="160_1"/>
    <s v="160_1_1"/>
    <s v="Sportradar"/>
    <s v="Schweiz"/>
    <s v="Koerl"/>
    <s v="Carsten Koerl"/>
    <s v="nicht verkauft"/>
    <m/>
    <s v="Carsten Koerl "/>
    <n v="0"/>
    <s v="x"/>
    <m/>
    <n v="122"/>
    <n v="2"/>
    <n v="1.5"/>
    <n v="0.9"/>
    <n v="1"/>
    <n v="1"/>
    <n v="115"/>
    <n v="1.0933200000000001"/>
    <s v="individual"/>
    <n v="120"/>
    <n v="2"/>
    <m/>
    <m/>
    <m/>
    <m/>
    <n v="2"/>
    <s v="CEO"/>
    <e v="#VALUE!"/>
    <s v="x"/>
    <m/>
    <m/>
  </r>
  <r>
    <x v="159"/>
    <n v="1"/>
    <n v="0"/>
    <x v="159"/>
    <s v="161_1"/>
    <s v="161_1_0"/>
    <s v="Stihl"/>
    <s v="Stihl Holding AG &amp; Co. KG"/>
    <s v="Stihl"/>
    <m/>
    <s v="nicht verkauft"/>
    <m/>
    <s v="Dr. Nikolas Stihl 1960"/>
    <s v="Seit 2002 nicht mehr operativ führend  tätig."/>
    <m/>
    <m/>
    <n v="32"/>
    <n v="5.8"/>
    <n v="5.3"/>
    <n v="5"/>
    <n v="4.8"/>
    <n v="4.5"/>
    <m/>
    <m/>
    <s v=""/>
    <n v="34"/>
    <n v="5.8"/>
    <n v="47"/>
    <n v="5"/>
    <m/>
    <m/>
    <n v="5.8"/>
    <s v="nicht operativ"/>
    <e v="#VALUE!"/>
    <m/>
    <m/>
    <m/>
  </r>
  <r>
    <x v="160"/>
    <n v="1"/>
    <n v="1"/>
    <x v="160"/>
    <s v="162_1"/>
    <s v="162_1_1"/>
    <s v="Storck"/>
    <s v="August Storck KG "/>
    <s v="Oberwelland"/>
    <s v="Axel Oberwelland"/>
    <s v="nicht verkauft"/>
    <m/>
    <s v="Axel Oberwelland 1966"/>
    <n v="0"/>
    <s v="x"/>
    <m/>
    <n v="92"/>
    <n v="2.4"/>
    <n v="2.2000000000000002"/>
    <n v="2.1"/>
    <n v="2"/>
    <n v="1.9"/>
    <n v="18"/>
    <n v="5.9221500000000002"/>
    <s v="individual"/>
    <n v="90"/>
    <n v="2.4"/>
    <n v="78"/>
    <n v="0"/>
    <n v="23"/>
    <n v="4.8418369999999999"/>
    <n v="5.9221500000000002"/>
    <s v="CEO  "/>
    <e v="#VALUE!"/>
    <m/>
    <m/>
    <m/>
  </r>
  <r>
    <x v="161"/>
    <n v="1"/>
    <n v="1"/>
    <x v="161"/>
    <s v="163_1"/>
    <s v="163_1_1"/>
    <s v="Ströer"/>
    <e v="#N/A"/>
    <s v="Müller"/>
    <s v="Udo Müller"/>
    <s v="nicht verkauft"/>
    <m/>
    <s v=""/>
    <s v=""/>
    <m/>
    <m/>
    <n v="362"/>
    <n v="0.5"/>
    <n v="0.8"/>
    <n v="0.9"/>
    <n v="0.9"/>
    <n v="0.7"/>
    <n v="131"/>
    <n v="0.91110000000000002"/>
    <s v="individual"/>
    <m/>
    <m/>
    <m/>
    <m/>
    <m/>
    <m/>
    <n v="0.91110000000000002"/>
    <n v="1"/>
    <n v="0.91110000000000002"/>
    <m/>
    <m/>
    <m/>
  </r>
  <r>
    <x v="161"/>
    <n v="2"/>
    <n v="1"/>
    <x v="161"/>
    <s v="163_2"/>
    <s v="163_2_1"/>
    <s v="Ströer"/>
    <e v="#N/A"/>
    <s v="Ströer"/>
    <s v="Dirk Ströer"/>
    <s v="nicht verkauft"/>
    <m/>
    <s v=""/>
    <s v=""/>
    <m/>
    <m/>
    <n v="361"/>
    <n v="0.5"/>
    <n v="0.8"/>
    <n v="1"/>
    <n v="1"/>
    <n v="0.9"/>
    <n v="126"/>
    <n v="1.00221"/>
    <s v="individual"/>
    <m/>
    <m/>
    <m/>
    <m/>
    <m/>
    <m/>
    <n v="1.00221"/>
    <n v="1"/>
    <n v="1.00221"/>
    <s v="x"/>
    <m/>
    <m/>
  </r>
  <r>
    <x v="162"/>
    <n v="1"/>
    <n v="1"/>
    <x v="162"/>
    <s v="164_1"/>
    <s v="164_1_1"/>
    <s v="Sun"/>
    <s v="n.a."/>
    <s v="Bechtolsheim"/>
    <s v="Andreas von Bechtolsheim"/>
    <s v="nicht verkauft"/>
    <m/>
    <s v="Andreas v. Bechtolsheim 1956"/>
    <n v="0"/>
    <m/>
    <m/>
    <n v="23"/>
    <n v="7.5"/>
    <n v="6.8"/>
    <n v="5.5"/>
    <n v="5.7"/>
    <n v="5.5"/>
    <n v="11"/>
    <n v="9.0198900000000002"/>
    <s v="family"/>
    <n v="25"/>
    <n v="7.5"/>
    <n v="31"/>
    <n v="5.5"/>
    <n v="11"/>
    <n v="8.812323000000001"/>
    <n v="9.0198900000000002"/>
    <s v="Investor"/>
    <e v="#VALUE!"/>
    <s v="x"/>
    <m/>
    <m/>
  </r>
  <r>
    <x v="163"/>
    <n v="1"/>
    <n v="1"/>
    <x v="163"/>
    <s v="165_1"/>
    <s v="165_1_1"/>
    <s v="Symrise"/>
    <s v="Symrise AG "/>
    <s v="Gerberding"/>
    <s v="Horst-Otto Gerberding"/>
    <s v="nicht verkauft"/>
    <m/>
    <s v="Horst-Otto Gerberding 1952"/>
    <s v="Nicht mehr operativ führend tätig. HO Gerberding (eh. CEO)  ist nun Beiratsvors."/>
    <m/>
    <m/>
    <n v="175"/>
    <n v="1.2"/>
    <n v="1.4"/>
    <n v="1.4"/>
    <n v="1"/>
    <n v="0.9"/>
    <n v="130"/>
    <n v="0.91110000000000002"/>
    <s v="individual"/>
    <n v="177"/>
    <n v="1.2"/>
    <m/>
    <m/>
    <m/>
    <m/>
    <n v="1.2"/>
    <s v="nicht operativ"/>
    <e v="#VALUE!"/>
    <m/>
    <m/>
    <m/>
  </r>
  <r>
    <x v="164"/>
    <n v="1"/>
    <n v="0"/>
    <x v="164"/>
    <s v="166_1"/>
    <s v="166_1_0"/>
    <s v="TBG"/>
    <s v="n.a."/>
    <s v="Thyssen-Bornemisza"/>
    <m/>
    <s v="Investments"/>
    <s v="x"/>
    <s v="Georg Heinrich v. Thyssen-Bornemisza 1950"/>
    <s v="Heinrich Thyssen (1875-) übernahm 1926 alle, nicht in die Vereinigte Stahlwerke eingebrachte Vermögenswerte (Bergwerksgesellschaften, Werften, Energie). Später ging er nach Holland und baute einen Industriekonzern auf  "/>
    <m/>
    <m/>
    <n v="115"/>
    <n v="2"/>
    <n v="2"/>
    <n v="1.7"/>
    <n v="1.5"/>
    <s v="k. A."/>
    <m/>
    <m/>
    <s v=""/>
    <n v="107"/>
    <n v="2"/>
    <m/>
    <m/>
    <m/>
    <m/>
    <n v="2"/>
    <s v="Investor"/>
    <e v="#VALUE!"/>
    <m/>
    <m/>
    <m/>
  </r>
  <r>
    <x v="165"/>
    <n v="1"/>
    <s v="x"/>
    <x v="165"/>
    <s v="167_1"/>
    <s v="167_1_x"/>
    <s v="Tchibo"/>
    <s v="maxingvest ag"/>
    <s v="Herz"/>
    <s v="Michael und Wolfang Herz"/>
    <s v="nicht verkauft"/>
    <m/>
    <s v=""/>
    <s v=""/>
    <m/>
    <m/>
    <n v="21"/>
    <n v="7.5"/>
    <n v="7.5"/>
    <n v="7.3"/>
    <n v="7.5"/>
    <s v="k. A."/>
    <m/>
    <m/>
    <s v=""/>
    <m/>
    <m/>
    <m/>
    <m/>
    <m/>
    <m/>
    <n v="7.5"/>
    <n v="1"/>
    <n v="7.5"/>
    <m/>
    <m/>
    <m/>
  </r>
  <r>
    <x v="165"/>
    <n v="1"/>
    <n v="1"/>
    <x v="165"/>
    <s v="167_1"/>
    <s v="167_1_1"/>
    <s v="Tchibo"/>
    <s v="maxingvest ag"/>
    <s v="Herz"/>
    <s v="Günter Herz"/>
    <s v="nicht verkauft"/>
    <m/>
    <s v=""/>
    <s v=""/>
    <m/>
    <m/>
    <n v="53"/>
    <n v="3.8"/>
    <n v="3.8"/>
    <n v="3.8"/>
    <n v="8"/>
    <n v="8.5"/>
    <m/>
    <m/>
    <s v=""/>
    <m/>
    <m/>
    <n v="24"/>
    <n v="3.8"/>
    <m/>
    <m/>
    <n v="3.8"/>
    <n v="1"/>
    <n v="3.8"/>
    <m/>
    <m/>
    <m/>
  </r>
  <r>
    <x v="165"/>
    <n v="1"/>
    <n v="2"/>
    <x v="165"/>
    <s v="167_1"/>
    <s v="167_1_2"/>
    <s v="Tchibo"/>
    <s v="maxingvest ag"/>
    <s v="Herz"/>
    <s v="Daniela Herz-Schnoeckel"/>
    <s v="nicht verkauft"/>
    <m/>
    <s v=""/>
    <s v=""/>
    <m/>
    <m/>
    <n v="54"/>
    <n v="3.8"/>
    <n v="3.8"/>
    <n v="3.8"/>
    <n v="7.5"/>
    <n v="7.4"/>
    <m/>
    <m/>
    <s v=""/>
    <m/>
    <m/>
    <n v="26"/>
    <n v="3.8"/>
    <m/>
    <m/>
    <n v="3.8"/>
    <n v="1"/>
    <n v="3.8"/>
    <m/>
    <m/>
    <m/>
  </r>
  <r>
    <x v="165"/>
    <n v="1"/>
    <n v="0"/>
    <x v="165"/>
    <s v="167_1"/>
    <s v="167_1_0"/>
    <s v="Tchibo"/>
    <s v="maxingvest ag"/>
    <s v="Herz"/>
    <m/>
    <s v="nicht verkauft"/>
    <m/>
    <s v="Günther Herz_x000a_Daniela Herz-Schnoeckel_x000a_Michael Herz_x000a_Wolfgang Herz"/>
    <s v="5 Geschwister (Nicht operativ tätig) (Imperium aufgeteilt)_x000a_Günther Herz 1940: Mayfair_x000a_Daniela Herz-Schnoeckel: Mayfair, jetzt Bilton Holding_x000a_Michael Herz 1943: Maxingvest_x000a_Wolfgang Herz: Maxingvest_x000a_Joachim Herz 1941-2008: Verm. floss in seine Stiftung (Mrd.)"/>
    <m/>
    <m/>
    <m/>
    <m/>
    <s v=""/>
    <s v=""/>
    <s v=""/>
    <s v=""/>
    <m/>
    <m/>
    <s v=""/>
    <n v="12"/>
    <n v="15.1"/>
    <m/>
    <m/>
    <m/>
    <m/>
    <n v="15.1"/>
    <s v="nicht operativ"/>
    <e v="#VALUE!"/>
    <s v="x"/>
    <m/>
    <m/>
  </r>
  <r>
    <x v="165"/>
    <n v="1"/>
    <n v="3"/>
    <x v="165"/>
    <s v="167_1"/>
    <s v="167_1_3"/>
    <s v="Tchibo"/>
    <s v="maxingvest ag"/>
    <s v="Herz"/>
    <s v="Michael Herz"/>
    <s v="nicht verkauft"/>
    <m/>
    <s v=""/>
    <s v=""/>
    <m/>
    <m/>
    <m/>
    <m/>
    <s v=""/>
    <s v=""/>
    <s v=""/>
    <s v=""/>
    <n v="40"/>
    <n v="3.6444000000000001"/>
    <s v="individual"/>
    <m/>
    <m/>
    <n v="469"/>
    <n v="3.65"/>
    <n v="15"/>
    <n v="6.3779299999999992"/>
    <n v="6.3779299999999992"/>
    <n v="1"/>
    <n v="6.3779299999999992"/>
    <m/>
    <m/>
    <m/>
  </r>
  <r>
    <x v="165"/>
    <n v="1"/>
    <n v="4"/>
    <x v="165"/>
    <s v="167_1"/>
    <s v="167_1_4"/>
    <s v="Tchibo"/>
    <s v="maxingvest ag"/>
    <s v="Herz"/>
    <s v="Wolfgang Herz"/>
    <s v="nicht verkauft"/>
    <m/>
    <s v=""/>
    <s v=""/>
    <m/>
    <m/>
    <m/>
    <m/>
    <s v=""/>
    <s v=""/>
    <s v=""/>
    <s v=""/>
    <n v="41"/>
    <n v="3.6444000000000001"/>
    <s v="individual"/>
    <m/>
    <m/>
    <n v="468"/>
    <n v="3.65"/>
    <n v="16"/>
    <n v="6.3779299999999992"/>
    <n v="6.3779299999999992"/>
    <n v="1"/>
    <n v="6.3779299999999992"/>
    <m/>
    <m/>
    <m/>
  </r>
  <r>
    <x v="165"/>
    <n v="1"/>
    <n v="5"/>
    <x v="165"/>
    <s v="167_1"/>
    <s v="167_1_5"/>
    <s v="Tchibo"/>
    <s v="maxingvest ag"/>
    <s v="Herz"/>
    <s v="Christian Herz"/>
    <s v="nicht verkauft"/>
    <m/>
    <s v=""/>
    <s v=""/>
    <m/>
    <m/>
    <m/>
    <m/>
    <s v=""/>
    <s v=""/>
    <s v=""/>
    <s v=""/>
    <n v="119"/>
    <n v="1.00221"/>
    <s v="individual"/>
    <m/>
    <m/>
    <m/>
    <m/>
    <m/>
    <m/>
    <n v="1.00221"/>
    <n v="1"/>
    <n v="1.00221"/>
    <m/>
    <m/>
    <m/>
  </r>
  <r>
    <x v="165"/>
    <n v="1"/>
    <n v="6"/>
    <x v="165"/>
    <s v="167_1"/>
    <s v="167_1_6"/>
    <s v="Tchibo"/>
    <s v="maxingvest ag"/>
    <s v="Herz"/>
    <s v="Michaela Herz"/>
    <s v="nicht verkauft"/>
    <m/>
    <s v=""/>
    <s v=""/>
    <m/>
    <m/>
    <m/>
    <m/>
    <s v=""/>
    <s v=""/>
    <s v=""/>
    <s v=""/>
    <n v="120"/>
    <n v="1.00221"/>
    <s v="individual"/>
    <m/>
    <m/>
    <m/>
    <m/>
    <m/>
    <m/>
    <n v="1.00221"/>
    <n v="1"/>
    <n v="1.00221"/>
    <m/>
    <m/>
    <m/>
  </r>
  <r>
    <x v="166"/>
    <n v="1"/>
    <n v="1"/>
    <x v="166"/>
    <s v="168_1"/>
    <s v="168_1_1"/>
    <s v="Techtronic Industries (Hongkong)"/>
    <s v="Hong Kong"/>
    <s v="Pudwill"/>
    <s v="Horst Pudwill"/>
    <s v="nicht verkauft"/>
    <m/>
    <s v="Horst Pudwill 1944"/>
    <n v="0"/>
    <s v="x"/>
    <m/>
    <n v="45"/>
    <n v="4.5"/>
    <n v="6.9"/>
    <n v="4"/>
    <n v="2.2999999999999998"/>
    <n v="2.1"/>
    <n v="17"/>
    <n v="6.2865900000000003"/>
    <s v="individual"/>
    <n v="45"/>
    <n v="4.5"/>
    <n v="467"/>
    <n v="4"/>
    <m/>
    <m/>
    <n v="6.2865900000000003"/>
    <s v="Chmn "/>
    <e v="#VALUE!"/>
    <s v="x"/>
    <m/>
    <m/>
  </r>
  <r>
    <x v="167"/>
    <n v="1"/>
    <s v="x"/>
    <x v="167"/>
    <s v="169_1"/>
    <s v="169_1_x"/>
    <s v="Tengelmann"/>
    <s v="Tengelmann Warenhandelsgesellschaft KG"/>
    <s v="Haub"/>
    <s v="Christian und Georg Haub"/>
    <s v="nicht verkauft"/>
    <m/>
    <s v=""/>
    <s v=""/>
    <m/>
    <m/>
    <n v="41"/>
    <n v="4.7"/>
    <n v="5.0999999999999996"/>
    <n v="5.3"/>
    <n v="5"/>
    <n v="5"/>
    <m/>
    <m/>
    <s v=""/>
    <m/>
    <m/>
    <m/>
    <m/>
    <m/>
    <m/>
    <n v="4.7"/>
    <n v="2"/>
    <n v="2.35"/>
    <m/>
    <m/>
    <m/>
  </r>
  <r>
    <x v="167"/>
    <n v="1"/>
    <s v="x"/>
    <x v="167"/>
    <s v="169_1"/>
    <s v="169_1_x"/>
    <s v="Tengelmann"/>
    <s v="Tengelmann Warenhandelsgesellschaft KG"/>
    <s v="Haub"/>
    <s v="Christian und Georg Haub; Katrin, Victoria und Erivan Karl Haub"/>
    <s v="nicht verkauft"/>
    <m/>
    <s v="Christian Haub "/>
    <n v="0"/>
    <s v="x"/>
    <m/>
    <m/>
    <m/>
    <s v=""/>
    <s v=""/>
    <s v=""/>
    <s v=""/>
    <m/>
    <m/>
    <s v=""/>
    <n v="36"/>
    <n v="5.5"/>
    <n v="23"/>
    <n v="5.3"/>
    <m/>
    <m/>
    <n v="5.5"/>
    <s v="CEO"/>
    <e v="#VALUE!"/>
    <m/>
    <m/>
    <m/>
  </r>
  <r>
    <x v="167"/>
    <n v="1"/>
    <n v="1"/>
    <x v="167"/>
    <s v="169_1"/>
    <s v="169_1_1"/>
    <s v="Tengelmann"/>
    <s v="Tengelmann Warenhandelsgesellschaft KG"/>
    <s v="Haub"/>
    <s v="Christian Haub"/>
    <s v="nicht verkauft"/>
    <m/>
    <s v=""/>
    <s v=""/>
    <m/>
    <m/>
    <m/>
    <m/>
    <s v=""/>
    <s v=""/>
    <s v=""/>
    <s v=""/>
    <n v="35"/>
    <n v="4.0088400000000002"/>
    <s v="individual"/>
    <m/>
    <m/>
    <m/>
    <m/>
    <m/>
    <m/>
    <n v="4.0088400000000002"/>
    <n v="1"/>
    <n v="4.0088400000000002"/>
    <s v="x"/>
    <m/>
    <m/>
  </r>
  <r>
    <x v="167"/>
    <n v="1"/>
    <n v="2"/>
    <x v="167"/>
    <s v="169_1"/>
    <s v="169_1_2"/>
    <s v="Tengelmann"/>
    <s v="Tengelmann Warenhandelsgesellschaft KG"/>
    <s v="Haub"/>
    <s v="Georg Haub"/>
    <s v="nicht verkauft"/>
    <m/>
    <s v=""/>
    <s v=""/>
    <m/>
    <m/>
    <m/>
    <m/>
    <s v=""/>
    <s v=""/>
    <s v=""/>
    <s v=""/>
    <n v="77"/>
    <n v="2.0044200000000001"/>
    <s v="individual"/>
    <m/>
    <m/>
    <m/>
    <m/>
    <m/>
    <m/>
    <n v="2.0044200000000001"/>
    <n v="1"/>
    <n v="2.0044200000000001"/>
    <s v="x"/>
    <m/>
    <m/>
  </r>
  <r>
    <x v="168"/>
    <n v="1"/>
    <n v="1"/>
    <x v="168"/>
    <s v="170_1"/>
    <s v="170_1_1"/>
    <s v="Tessner Holding / Roller"/>
    <s v="Tessner Holding KG"/>
    <s v="Tessner"/>
    <s v="Hans-Joachim Tessner"/>
    <s v="nicht verkauft"/>
    <m/>
    <s v="Anke Tessner und Tessa Tessner"/>
    <n v="0"/>
    <s v="x"/>
    <m/>
    <n v="180"/>
    <n v="1.2"/>
    <n v="1"/>
    <n v="1.1000000000000001"/>
    <n v="1.1000000000000001"/>
    <n v="1.1000000000000001"/>
    <m/>
    <m/>
    <s v=""/>
    <n v="175"/>
    <n v="1.2"/>
    <n v="204"/>
    <n v="0"/>
    <m/>
    <m/>
    <n v="1.2"/>
    <s v="CEO"/>
    <e v="#VALUE!"/>
    <m/>
    <m/>
    <m/>
  </r>
  <r>
    <x v="169"/>
    <n v="1"/>
    <s v="x"/>
    <x v="169"/>
    <s v="171_1"/>
    <s v="171_1_x"/>
    <s v="Tönnies"/>
    <s v="Tönnies Holding ApS &amp; Co. KG"/>
    <s v="Tönnies"/>
    <s v="Clemens und Maximilian Tönnies"/>
    <s v="nicht verkauft"/>
    <m/>
    <s v=""/>
    <s v=""/>
    <m/>
    <m/>
    <n v="120"/>
    <n v="2"/>
    <n v="1.6"/>
    <n v="1.2"/>
    <n v="1.7"/>
    <n v="1.5"/>
    <m/>
    <m/>
    <s v=""/>
    <m/>
    <m/>
    <m/>
    <m/>
    <m/>
    <m/>
    <n v="2"/>
    <n v="1"/>
    <n v="2"/>
    <m/>
    <m/>
    <m/>
  </r>
  <r>
    <x v="169"/>
    <n v="1"/>
    <n v="2"/>
    <x v="169"/>
    <s v="171_1"/>
    <s v="171_1_2"/>
    <s v="Tönnies"/>
    <s v="Tönnies Holding ApS &amp; Co. KG"/>
    <s v="Tönnies"/>
    <s v="Robert Tönnies"/>
    <s v="nicht verkauft"/>
    <m/>
    <s v=""/>
    <s v=""/>
    <m/>
    <m/>
    <n v="121"/>
    <n v="2"/>
    <n v="1.6"/>
    <n v="1.2"/>
    <n v="1.7"/>
    <n v="1.5"/>
    <n v="85"/>
    <n v="1.63998"/>
    <s v="individual"/>
    <m/>
    <m/>
    <n v="265"/>
    <n v="0"/>
    <m/>
    <m/>
    <n v="2"/>
    <n v="1"/>
    <n v="2"/>
    <m/>
    <m/>
    <m/>
  </r>
  <r>
    <x v="169"/>
    <n v="1"/>
    <n v="0"/>
    <x v="169"/>
    <s v="171_1"/>
    <s v="171_1_0"/>
    <s v="Tönnies"/>
    <s v="Tönnies Holding ApS &amp; Co. KG"/>
    <s v="Tönnies"/>
    <m/>
    <s v="nicht verkauft"/>
    <m/>
    <s v="Clemens Tönnies"/>
    <n v="0"/>
    <s v="x"/>
    <m/>
    <m/>
    <m/>
    <s v=""/>
    <s v=""/>
    <s v=""/>
    <s v=""/>
    <m/>
    <m/>
    <s v=""/>
    <n v="49"/>
    <n v="4"/>
    <m/>
    <m/>
    <m/>
    <m/>
    <n v="4"/>
    <s v="CEO"/>
    <e v="#VALUE!"/>
    <s v="x"/>
    <m/>
    <m/>
  </r>
  <r>
    <x v="169"/>
    <n v="1"/>
    <n v="1"/>
    <x v="169"/>
    <s v="171_1"/>
    <s v="171_1_1"/>
    <s v="Tönnies"/>
    <s v="Tönnies Holding ApS &amp; Co. KG"/>
    <s v="Tönnies"/>
    <s v="Clemens Tönnies"/>
    <s v="nicht verkauft"/>
    <m/>
    <s v=""/>
    <s v=""/>
    <m/>
    <m/>
    <m/>
    <m/>
    <s v=""/>
    <s v=""/>
    <s v=""/>
    <s v=""/>
    <n v="94"/>
    <n v="1.4577600000000002"/>
    <s v="individual"/>
    <m/>
    <m/>
    <n v="177"/>
    <n v="0"/>
    <m/>
    <m/>
    <n v="1.4577600000000002"/>
    <n v="1"/>
    <n v="1.4577600000000002"/>
    <m/>
    <m/>
    <m/>
  </r>
  <r>
    <x v="170"/>
    <s v="x"/>
    <s v="x"/>
    <x v="170"/>
    <s v="172_x"/>
    <s v="172_x_x"/>
    <s v="Triumph"/>
    <s v="Schweiz"/>
    <s v="Spießhofer und Braun"/>
    <m/>
    <s v="nicht verkauft"/>
    <m/>
    <s v="Markus Spiesshofer"/>
    <s v="Zentrale in der Schweiz, kaum Zahlen und Infos"/>
    <s v="x"/>
    <m/>
    <n v="193"/>
    <n v="1"/>
    <n v="1"/>
    <n v="1.2"/>
    <n v="1"/>
    <s v="k. A."/>
    <m/>
    <m/>
    <s v=""/>
    <n v="192"/>
    <n v="1"/>
    <m/>
    <m/>
    <m/>
    <m/>
    <n v="1"/>
    <s v="CEO  "/>
    <e v="#VALUE!"/>
    <m/>
    <m/>
    <m/>
  </r>
  <r>
    <x v="171"/>
    <n v="1"/>
    <n v="0"/>
    <x v="171"/>
    <s v="173_1"/>
    <s v="173_1_0"/>
    <s v="Trumpf"/>
    <s v="TRUMPF SE + Co. KG"/>
    <s v="Leibinger"/>
    <m/>
    <s v="nicht verkauft"/>
    <m/>
    <s v="Nicola Leibinger-Kammüller 1959"/>
    <n v="0"/>
    <s v="x"/>
    <m/>
    <n v="72"/>
    <n v="3"/>
    <n v="2.5"/>
    <n v="2.1"/>
    <n v="2.4"/>
    <n v="2.4"/>
    <m/>
    <m/>
    <s v=""/>
    <n v="68"/>
    <n v="3"/>
    <n v="65"/>
    <n v="2.1"/>
    <m/>
    <m/>
    <n v="3"/>
    <s v="CEO"/>
    <e v="#VALUE!"/>
    <m/>
    <m/>
    <m/>
  </r>
  <r>
    <x v="171"/>
    <n v="1"/>
    <n v="1"/>
    <x v="171"/>
    <s v="173_1"/>
    <s v="173_1_1"/>
    <s v="Trumpf"/>
    <s v="TRUMPF SE + Co. KG"/>
    <s v="Leibinger"/>
    <s v="Nicola Leibinger-Kammüller"/>
    <s v="nicht verkauft"/>
    <m/>
    <s v=""/>
    <s v=""/>
    <m/>
    <m/>
    <m/>
    <m/>
    <s v=""/>
    <s v=""/>
    <s v=""/>
    <s v=""/>
    <n v="84"/>
    <n v="1.63998"/>
    <s v="individual"/>
    <m/>
    <m/>
    <m/>
    <m/>
    <m/>
    <m/>
    <n v="1.63998"/>
    <n v="1"/>
    <n v="1.63998"/>
    <s v="x"/>
    <m/>
    <m/>
  </r>
  <r>
    <x v="171"/>
    <n v="1"/>
    <n v="2"/>
    <x v="171"/>
    <s v="173_1"/>
    <s v="173_1_2"/>
    <s v="Trumpf"/>
    <s v="TRUMPF SE + Co. KG"/>
    <s v="Leibinger"/>
    <s v="Peter Leibinger"/>
    <s v="nicht verkauft"/>
    <m/>
    <s v=""/>
    <s v=""/>
    <m/>
    <m/>
    <m/>
    <m/>
    <s v=""/>
    <s v=""/>
    <s v=""/>
    <s v=""/>
    <n v="82"/>
    <n v="1.63998"/>
    <s v="individual"/>
    <m/>
    <m/>
    <m/>
    <m/>
    <m/>
    <m/>
    <n v="1.63998"/>
    <n v="1"/>
    <n v="1.63998"/>
    <s v="x"/>
    <m/>
    <m/>
  </r>
  <r>
    <x v="171"/>
    <n v="1"/>
    <n v="3"/>
    <x v="171"/>
    <s v="173_1"/>
    <s v="173_1_3"/>
    <s v="Trumpf"/>
    <s v="TRUMPF SE + Co. KG"/>
    <s v="Leibinger"/>
    <s v="Regine Leibinger"/>
    <s v="nicht verkauft"/>
    <m/>
    <s v=""/>
    <s v=""/>
    <m/>
    <m/>
    <m/>
    <m/>
    <s v=""/>
    <s v=""/>
    <s v=""/>
    <s v=""/>
    <n v="83"/>
    <n v="1.63998"/>
    <s v="individual"/>
    <m/>
    <m/>
    <m/>
    <m/>
    <m/>
    <m/>
    <n v="1.63998"/>
    <n v="1"/>
    <n v="1.63998"/>
    <s v="x"/>
    <m/>
    <m/>
  </r>
  <r>
    <x v="172"/>
    <n v="1"/>
    <n v="1"/>
    <x v="172"/>
    <s v="174_1"/>
    <s v="174_1_1"/>
    <s v="United Internet"/>
    <s v="United Internet AG"/>
    <s v="Dommermuth"/>
    <s v="Ralph Dommermuth"/>
    <s v="nicht verkauft"/>
    <m/>
    <s v="Ralph Dommermuth"/>
    <n v="0"/>
    <s v="x"/>
    <m/>
    <n v="89"/>
    <n v="2.4"/>
    <n v="3.1"/>
    <n v="3.5"/>
    <n v="2.9"/>
    <n v="4"/>
    <n v="51"/>
    <n v="3.0066299999999999"/>
    <s v="individual"/>
    <n v="95"/>
    <n v="2.4"/>
    <n v="98"/>
    <n v="3.5"/>
    <m/>
    <m/>
    <n v="3.0066299999999999"/>
    <s v="CEO"/>
    <e v="#VALUE!"/>
    <s v="x"/>
    <m/>
    <m/>
  </r>
  <r>
    <x v="173"/>
    <n v="1"/>
    <n v="1"/>
    <x v="173"/>
    <s v="175_1"/>
    <s v="175_1_1"/>
    <s v="Unity Software"/>
    <e v="#N/A"/>
    <s v="Ante"/>
    <s v="Joachim Ante"/>
    <s v="nicht verkauft"/>
    <m/>
    <s v=""/>
    <s v=""/>
    <m/>
    <m/>
    <m/>
    <m/>
    <s v=""/>
    <s v=""/>
    <s v=""/>
    <s v=""/>
    <n v="95"/>
    <n v="1.3666499999999999"/>
    <s v="individual"/>
    <m/>
    <m/>
    <m/>
    <m/>
    <m/>
    <m/>
    <n v="1.3666499999999999"/>
    <n v="1"/>
    <n v="1.3666499999999999"/>
    <s v="x"/>
    <m/>
    <m/>
  </r>
  <r>
    <x v="174"/>
    <n v="1"/>
    <n v="0"/>
    <x v="174"/>
    <s v="176_1"/>
    <s v="176_1_0"/>
    <s v="Vaillant"/>
    <s v="Joh. Vaillant GmbH &amp; Co. KG"/>
    <s v="Vaillant"/>
    <m/>
    <s v="nicht verkauft"/>
    <m/>
    <s v="Dr. Patrick M. Müller"/>
    <s v="Nicht mehr operativ führend  tätig. 31 Gesellschafter ( 2 Pers. Mit je 10%, 3 Pers. Mit je 8%)"/>
    <m/>
    <m/>
    <n v="68"/>
    <n v="3.2"/>
    <n v="2.1"/>
    <n v="2.1"/>
    <n v="2.3000000000000003"/>
    <s v="k. A."/>
    <m/>
    <m/>
    <s v=""/>
    <n v="63"/>
    <n v="3.2"/>
    <m/>
    <m/>
    <m/>
    <m/>
    <n v="3.2"/>
    <s v="nicht operativ"/>
    <e v="#VALUE!"/>
    <m/>
    <m/>
    <m/>
  </r>
  <r>
    <x v="175"/>
    <n v="1"/>
    <n v="1"/>
    <x v="175"/>
    <s v="177_1"/>
    <s v="177_1_1"/>
    <s v="Verbio"/>
    <s v="VERBIO Vereinigte BioEnergie AG"/>
    <s v="Sauter"/>
    <m/>
    <s v="nicht verkauft"/>
    <m/>
    <s v="Claus Sauter 1966"/>
    <n v="0"/>
    <s v="x"/>
    <m/>
    <m/>
    <m/>
    <s v=""/>
    <s v=""/>
    <s v=""/>
    <s v=""/>
    <m/>
    <m/>
    <s v=""/>
    <n v="171"/>
    <n v="1.25"/>
    <m/>
    <m/>
    <m/>
    <m/>
    <n v="1.25"/>
    <s v="CEO"/>
    <e v="#VALUE!"/>
    <m/>
    <m/>
    <m/>
  </r>
  <r>
    <x v="175"/>
    <n v="2"/>
    <n v="1"/>
    <x v="175"/>
    <s v="177_2"/>
    <s v="177_2_1"/>
    <s v="Verbio"/>
    <s v="VERBIO Vereinigte BioEnergie AG"/>
    <s v="Pollert"/>
    <m/>
    <s v="nicht verkauft"/>
    <m/>
    <s v="Georg Pollert 1948"/>
    <s v="Nicht mehr operativ führend  tätig."/>
    <m/>
    <m/>
    <m/>
    <m/>
    <s v=""/>
    <s v=""/>
    <s v=""/>
    <s v=""/>
    <m/>
    <m/>
    <s v=""/>
    <n v="172"/>
    <n v="1.25"/>
    <m/>
    <m/>
    <m/>
    <m/>
    <n v="1.25"/>
    <s v="nicht operativ"/>
    <e v="#VALUE!"/>
    <s v="x"/>
    <m/>
    <m/>
  </r>
  <r>
    <x v="175"/>
    <s v="x"/>
    <s v="x"/>
    <x v="175"/>
    <s v="177_x"/>
    <s v="177_x_x"/>
    <s v="Verbio"/>
    <s v="VERBIO Vereinigte BioEnergie AG"/>
    <s v="Sauter und Pollert"/>
    <m/>
    <s v="nicht verkauft"/>
    <m/>
    <s v=""/>
    <s v=""/>
    <m/>
    <m/>
    <n v="87"/>
    <n v="2.5"/>
    <n v="2"/>
    <s v="k. A."/>
    <s v="k. A."/>
    <s v="k. A."/>
    <m/>
    <m/>
    <s v=""/>
    <m/>
    <m/>
    <m/>
    <m/>
    <m/>
    <m/>
    <n v="2.5"/>
    <n v="6"/>
    <n v="0.41666666666666669"/>
    <m/>
    <m/>
    <m/>
  </r>
  <r>
    <x v="176"/>
    <n v="1"/>
    <n v="0"/>
    <x v="176"/>
    <s v="178_1"/>
    <s v="178_1_0"/>
    <s v="Viega"/>
    <s v="Viega Holding GmbH &amp; Co. KG"/>
    <s v="Viegener"/>
    <m/>
    <s v="nicht verkauft"/>
    <m/>
    <s v="Anna Viegener"/>
    <s v="Anna Viegener (48%) und Walter Viegener sind Co-CEO"/>
    <s v="x"/>
    <m/>
    <n v="119"/>
    <n v="2"/>
    <n v="1.8"/>
    <n v="1.1000000000000001"/>
    <n v="1.2"/>
    <n v="1"/>
    <m/>
    <m/>
    <s v=""/>
    <n v="110"/>
    <n v="2"/>
    <n v="320"/>
    <n v="0"/>
    <m/>
    <m/>
    <n v="2"/>
    <s v="CEO"/>
    <e v="#VALUE!"/>
    <m/>
    <m/>
    <m/>
  </r>
  <r>
    <x v="177"/>
    <n v="1"/>
    <n v="0"/>
    <x v="177"/>
    <s v="179_1"/>
    <s v="179_1_0"/>
    <s v="Viessmann"/>
    <s v="Viessmann Group GmbH &amp; Co. KG"/>
    <s v="Viessmann"/>
    <m/>
    <s v="Verkauf 2023 für 11,8 Mrd. €"/>
    <s v="x"/>
    <s v="Dr. Martin Viessmann 1953 (bis 2016 CEO)_x000a_Maximilian Viessmann 1989 (CEO)"/>
    <n v="0"/>
    <s v="x"/>
    <m/>
    <n v="47"/>
    <n v="4"/>
    <n v="3.9"/>
    <n v="3.7"/>
    <n v="3.7"/>
    <n v="3.5"/>
    <m/>
    <m/>
    <s v=""/>
    <n v="47"/>
    <n v="4"/>
    <m/>
    <m/>
    <m/>
    <m/>
    <n v="4"/>
    <s v="Verwaltungsratsmitglied, CEO Viessmann (ohne Carrier)"/>
    <e v="#VALUE!"/>
    <m/>
    <m/>
    <m/>
  </r>
  <r>
    <x v="177"/>
    <n v="1"/>
    <n v="1"/>
    <x v="177"/>
    <s v="179_1"/>
    <s v="179_1_1"/>
    <s v="Viessmann"/>
    <s v="Viessmann Group GmbH &amp; Co. KG"/>
    <s v="Viessmann"/>
    <s v="Anna Katharina Viessmann"/>
    <s v="Verkauf 2023 für 11,8 Mrd. €"/>
    <m/>
    <s v=""/>
    <s v=""/>
    <m/>
    <m/>
    <m/>
    <m/>
    <s v=""/>
    <s v=""/>
    <s v=""/>
    <s v=""/>
    <n v="63"/>
    <n v="2.5510799999999998"/>
    <s v="individual"/>
    <m/>
    <m/>
    <m/>
    <m/>
    <m/>
    <m/>
    <n v="2.5510799999999998"/>
    <n v="1"/>
    <n v="2.5510799999999998"/>
    <s v="x"/>
    <m/>
    <m/>
  </r>
  <r>
    <x v="177"/>
    <n v="1"/>
    <n v="2"/>
    <x v="177"/>
    <s v="179_1"/>
    <s v="179_1_2"/>
    <s v="Viessmann"/>
    <s v="Viessmann Group GmbH &amp; Co. KG"/>
    <s v="Viessmann"/>
    <s v="Martin Viessmann"/>
    <s v="Verkauf 2023 für 11,8 Mrd. €"/>
    <m/>
    <s v=""/>
    <s v=""/>
    <m/>
    <m/>
    <m/>
    <m/>
    <s v=""/>
    <s v=""/>
    <s v=""/>
    <s v=""/>
    <n v="81"/>
    <n v="1.73109"/>
    <s v="individual"/>
    <m/>
    <m/>
    <n v="60"/>
    <n v="3.7"/>
    <n v="17"/>
    <n v="6.3689469999999995"/>
    <n v="6.3689469999999995"/>
    <n v="1"/>
    <n v="6.3689469999999995"/>
    <s v="x"/>
    <m/>
    <m/>
  </r>
  <r>
    <x v="177"/>
    <n v="1"/>
    <n v="3"/>
    <x v="177"/>
    <s v="179_1"/>
    <s v="179_1_3"/>
    <s v="Viessmann"/>
    <s v="Viessmann Group GmbH &amp; Co. KG"/>
    <s v="Viessmann"/>
    <s v="Maximilian Viessmann"/>
    <s v="Verkauf 2023 für 11,8 Mrd. €"/>
    <m/>
    <s v=""/>
    <s v=""/>
    <m/>
    <m/>
    <m/>
    <m/>
    <s v=""/>
    <s v=""/>
    <s v=""/>
    <s v=""/>
    <n v="31"/>
    <n v="4.5555000000000003"/>
    <s v="individual"/>
    <m/>
    <m/>
    <m/>
    <m/>
    <m/>
    <m/>
    <n v="4.5555000000000003"/>
    <n v="1"/>
    <n v="4.5555000000000003"/>
    <s v="x"/>
    <m/>
    <m/>
  </r>
  <r>
    <x v="178"/>
    <s v="x"/>
    <s v="x"/>
    <x v="178"/>
    <s v="180_x"/>
    <s v="180_x_x"/>
    <s v="Voith"/>
    <s v="Voith GmbH &amp; Co. KGaA"/>
    <s v="Gorsch, Schily, Hammacher und Schweppenäuser"/>
    <m/>
    <s v="nicht verkauft"/>
    <m/>
    <s v="Martin Schily_x000a_Johannes Hammacher "/>
    <s v="Nicht mehr operativ führend  tätig (Keiner heißt mehr Voith) . 1992 Realteilung: Der Stamm Hermann Voith (Schuler-Voith, Knapp-Voith)  erhielt den größten Teil der Finanzbeteiligungen und als Ausgleich 200 m DM in bar; das Unternehmen blieb beim Stamm Hanns Voith. Hier nur der Stamm Hanns Voith berücksichtigt "/>
    <m/>
    <m/>
    <n v="117"/>
    <n v="2"/>
    <n v="1.8"/>
    <n v="2"/>
    <n v="2.2999999999999998"/>
    <n v="2.5"/>
    <m/>
    <m/>
    <s v=""/>
    <n v="108"/>
    <n v="2"/>
    <n v="28"/>
    <n v="2"/>
    <m/>
    <m/>
    <n v="2"/>
    <s v="nicht operativ"/>
    <e v="#VALUE!"/>
    <m/>
    <m/>
    <m/>
  </r>
  <r>
    <x v="179"/>
    <n v="1"/>
    <n v="0"/>
    <x v="179"/>
    <s v="181_1"/>
    <s v="181_1_0"/>
    <s v="Vorwerk"/>
    <s v="Vorwerk SE &amp; Co. KG "/>
    <s v="Mittelsten Scheid"/>
    <m/>
    <s v="nicht verkauft"/>
    <m/>
    <s v="Dr. Jörg Mittelsten Scheid"/>
    <s v="Nicht mehr operativ führend  tätig."/>
    <m/>
    <m/>
    <n v="85"/>
    <n v="2.5"/>
    <n v="2.2999999999999998"/>
    <n v="2.2999999999999998"/>
    <n v="2.6"/>
    <n v="2.8"/>
    <m/>
    <m/>
    <s v=""/>
    <n v="86"/>
    <n v="2.5"/>
    <n v="79"/>
    <n v="0"/>
    <m/>
    <m/>
    <n v="2.5"/>
    <s v="nicht operativ"/>
    <e v="#VALUE!"/>
    <m/>
    <m/>
    <m/>
  </r>
  <r>
    <x v="180"/>
    <n v="1"/>
    <n v="1"/>
    <x v="180"/>
    <s v="182_1"/>
    <s v="182_1_1"/>
    <s v="Wacker-Chemie"/>
    <s v="Wacker Chemie AG"/>
    <s v="Wacker"/>
    <s v="Peter-Alexander Wacker"/>
    <s v="nicht verkauft"/>
    <m/>
    <s v="Peter-Alexander Wacker 1951"/>
    <s v="Nicht mehr operativ führend  tätig. Peter-Alexander Wacker war bis 2008 CEO "/>
    <m/>
    <m/>
    <n v="58"/>
    <n v="3.6"/>
    <n v="4.4000000000000004"/>
    <n v="2.2999999999999998"/>
    <n v="2.1"/>
    <n v="3.8"/>
    <n v="134"/>
    <n v="0.91110000000000002"/>
    <s v="individual"/>
    <n v="56"/>
    <n v="3.6"/>
    <n v="158"/>
    <n v="2.2999999999999998"/>
    <n v="19"/>
    <n v="5.7311540000000001"/>
    <n v="5.7311540000000001"/>
    <s v="nicht operativ"/>
    <e v="#VALUE!"/>
    <m/>
    <m/>
    <m/>
  </r>
  <r>
    <x v="181"/>
    <n v="1"/>
    <n v="1"/>
    <x v="181"/>
    <s v="183_1"/>
    <s v="183_1_1"/>
    <s v="Wagner Tiefkühlprodukte"/>
    <s v="n.a."/>
    <s v="Wagner"/>
    <s v="Günter Gerhard Wagner"/>
    <s v="Verkauf 2010 "/>
    <s v="x"/>
    <s v="Günter Gerhard Wagner 1960"/>
    <s v="Investor"/>
    <m/>
    <m/>
    <n v="194"/>
    <n v="1"/>
    <n v="1.9"/>
    <n v="1.8"/>
    <n v="2"/>
    <n v="1.6"/>
    <m/>
    <m/>
    <s v=""/>
    <n v="203"/>
    <n v="1"/>
    <m/>
    <m/>
    <m/>
    <m/>
    <n v="1"/>
    <s v="Investor"/>
    <e v="#VALUE!"/>
    <m/>
    <m/>
    <m/>
  </r>
  <r>
    <x v="182"/>
    <n v="1"/>
    <n v="1"/>
    <x v="182"/>
    <s v="184_1"/>
    <s v="184_1_1"/>
    <s v="Wegmann, KNDS"/>
    <s v="Wegmann Unternehmens-Holding GmbH &amp; Co. KG"/>
    <s v="Bode"/>
    <s v="Manfred Bode"/>
    <s v="nicht verkauft"/>
    <m/>
    <s v=""/>
    <s v=""/>
    <m/>
    <m/>
    <m/>
    <m/>
    <s v=""/>
    <s v=""/>
    <s v=""/>
    <s v=""/>
    <m/>
    <m/>
    <s v=""/>
    <m/>
    <m/>
    <n v="205"/>
    <n v="0"/>
    <m/>
    <m/>
    <n v="0"/>
    <n v="1"/>
    <n v="0"/>
    <m/>
    <m/>
    <m/>
  </r>
  <r>
    <x v="182"/>
    <s v="x"/>
    <s v="x"/>
    <x v="182"/>
    <s v="184_x"/>
    <s v="184_x_x"/>
    <s v="Wegmann, KNDS"/>
    <s v="Wegmann Unternehmens-Holding GmbH &amp; Co. KG"/>
    <s v="von Braunbehrens, Bode und Sethe"/>
    <m/>
    <s v="nicht verkauft"/>
    <m/>
    <s v="Felix Bode"/>
    <s v="Nicht mehr operativ führend  tätig., In den letzten Jahren Gesellschafterverschiebungen. Einige Fanilienmitglieder wollten nicht mehr am Rüstungskonzern partizipieren. _x000a_Höchste Einzelanteile_x000a_- 12,66% Adrian Braunbehrens_x000a_- 11,27% Gisela Klinger_x000a_- 10,13% Rüdiger von Braunbehrens_x000a_"/>
    <m/>
    <m/>
    <n v="171"/>
    <n v="1.3"/>
    <n v="1.2"/>
    <n v="1.2"/>
    <n v="1.2"/>
    <s v="k. A."/>
    <m/>
    <m/>
    <s v=""/>
    <n v="161"/>
    <n v="1.3"/>
    <m/>
    <m/>
    <m/>
    <m/>
    <n v="1.3"/>
    <s v="nicht operativ"/>
    <e v="#VALUE!"/>
    <m/>
    <m/>
    <m/>
  </r>
  <r>
    <x v="183"/>
    <n v="2"/>
    <n v="1"/>
    <x v="183"/>
    <s v="185_2"/>
    <s v="185_2_1"/>
    <s v="Wella"/>
    <s v="n.a."/>
    <s v="Olbricht"/>
    <s v="Thomas Olbricht"/>
    <s v="Verkauf 2002 für ca. 4,2 mrd€ "/>
    <m/>
    <s v=""/>
    <s v=""/>
    <m/>
    <m/>
    <n v="218"/>
    <n v="0.9"/>
    <n v="0.9"/>
    <n v="0.9"/>
    <n v="1"/>
    <n v="1"/>
    <m/>
    <m/>
    <s v=""/>
    <m/>
    <m/>
    <n v="131"/>
    <n v="0"/>
    <m/>
    <m/>
    <n v="0.9"/>
    <n v="1"/>
    <n v="0.9"/>
    <m/>
    <m/>
    <m/>
  </r>
  <r>
    <x v="183"/>
    <n v="3"/>
    <n v="0"/>
    <x v="183"/>
    <s v="185_3"/>
    <s v="185_3_0"/>
    <s v="Wella"/>
    <s v="n.a."/>
    <s v="Sander"/>
    <m/>
    <s v="Verkauf 2002 für ca. 4,2 mrd€ "/>
    <m/>
    <s v=""/>
    <s v=""/>
    <m/>
    <m/>
    <n v="281"/>
    <n v="0.7"/>
    <n v="0.8"/>
    <n v="0.8"/>
    <n v="0.8"/>
    <n v="0.8"/>
    <m/>
    <m/>
    <s v=""/>
    <m/>
    <m/>
    <n v="150"/>
    <n v="0"/>
    <m/>
    <m/>
    <n v="0.7"/>
    <n v="1"/>
    <n v="0.7"/>
    <m/>
    <m/>
    <m/>
  </r>
  <r>
    <x v="183"/>
    <s v="x"/>
    <s v="x"/>
    <x v="183"/>
    <s v="185_x"/>
    <s v="185_x_x"/>
    <s v="Wella"/>
    <s v="n.a."/>
    <s v="Ströher und Pohl"/>
    <m/>
    <s v="Verkauf 2002 für ca. 4,2 mrd€ "/>
    <m/>
    <s v=""/>
    <s v=""/>
    <m/>
    <m/>
    <n v="203"/>
    <n v="1"/>
    <n v="1"/>
    <n v="0.7"/>
    <n v="0.7"/>
    <n v="0.7"/>
    <m/>
    <m/>
    <s v=""/>
    <m/>
    <m/>
    <n v="80"/>
    <n v="0"/>
    <m/>
    <m/>
    <n v="1"/>
    <n v="1"/>
    <n v="1"/>
    <m/>
    <m/>
    <m/>
  </r>
  <r>
    <x v="183"/>
    <s v="x"/>
    <n v="1"/>
    <x v="183"/>
    <s v="185_x"/>
    <s v="185_x_1"/>
    <s v="Wella"/>
    <s v="n.a."/>
    <s v="Ströher und Pohl"/>
    <s v="Eheleute Sylvia und Ulrich Ströher"/>
    <s v="Verkauf 2002 für ca. 4,2 mrd€ "/>
    <m/>
    <s v=""/>
    <s v=""/>
    <m/>
    <m/>
    <n v="204"/>
    <n v="1"/>
    <n v="1"/>
    <n v="0.7"/>
    <n v="0.7"/>
    <n v="0.7"/>
    <n v="80"/>
    <n v="1.8222"/>
    <s v="individual"/>
    <m/>
    <m/>
    <m/>
    <m/>
    <m/>
    <m/>
    <n v="1.8222"/>
    <n v="1"/>
    <n v="1.8222"/>
    <s v="x"/>
    <m/>
    <m/>
  </r>
  <r>
    <x v="183"/>
    <s v="x"/>
    <s v="x"/>
    <x v="183"/>
    <s v="185_x"/>
    <s v="185_x_x"/>
    <s v="Wella"/>
    <s v="n.a."/>
    <s v="Ströher und Pohl, Olbricht, Sander"/>
    <m/>
    <s v="Verkauf 2002 für ca. 4,2 mrd€ "/>
    <s v="x"/>
    <s v="Immo Ströher_x000a_Jan Henrdik Ströher 1981_x000a_Annika Melchior-Ströher 1974"/>
    <s v="Seit 20 Jahren Investoren"/>
    <m/>
    <m/>
    <m/>
    <m/>
    <s v=""/>
    <s v=""/>
    <s v=""/>
    <s v=""/>
    <m/>
    <m/>
    <s v=""/>
    <n v="55"/>
    <n v="3.6"/>
    <m/>
    <m/>
    <m/>
    <m/>
    <n v="3.6"/>
    <s v="Investor"/>
    <e v="#VALUE!"/>
    <m/>
    <m/>
    <m/>
  </r>
  <r>
    <x v="183"/>
    <s v="x"/>
    <s v="x"/>
    <x v="183"/>
    <s v="185_x"/>
    <s v="185_x_x"/>
    <s v="Wella"/>
    <s v="n.a."/>
    <s v="Ströher und Pohl"/>
    <s v="Erika Ströher-Pohl"/>
    <s v="Verkauf 2002 für ca. 4,2 mrd€ "/>
    <m/>
    <s v=""/>
    <s v=""/>
    <m/>
    <m/>
    <m/>
    <m/>
    <s v=""/>
    <s v=""/>
    <s v=""/>
    <s v=""/>
    <m/>
    <m/>
    <s v=""/>
    <m/>
    <m/>
    <n v="103"/>
    <s v="—"/>
    <m/>
    <m/>
    <n v="0"/>
    <n v="1"/>
    <n v="0"/>
    <m/>
    <m/>
    <m/>
  </r>
  <r>
    <x v="184"/>
    <n v="1"/>
    <n v="0"/>
    <x v="184"/>
    <s v="186_1"/>
    <s v="186_1_0"/>
    <s v="Werhahn"/>
    <s v="Wilh. Werhahn KG"/>
    <s v="Werhahn"/>
    <m/>
    <s v="nicht verkauft"/>
    <m/>
    <s v="Anton Werhahn"/>
    <s v="Nicht mehr operativ führend  tätig. 470 Gesellschafter (Website),  _x000a_Anton Werhahn (bis 2008 CEO, nun Beiratsvors.)"/>
    <m/>
    <m/>
    <n v="77"/>
    <n v="2.8"/>
    <n v="2.8"/>
    <n v="3"/>
    <n v="3.1"/>
    <s v="k. A."/>
    <m/>
    <m/>
    <s v=""/>
    <n v="73"/>
    <n v="2.8"/>
    <n v="470"/>
    <n v="3"/>
    <m/>
    <m/>
    <n v="2.8"/>
    <s v="nicht operativ"/>
    <e v="#VALUE!"/>
    <m/>
    <m/>
    <m/>
  </r>
  <r>
    <x v="185"/>
    <n v="1"/>
    <n v="0"/>
    <x v="185"/>
    <s v="187_1"/>
    <s v="187_1_0"/>
    <s v="Wessels + Müller"/>
    <s v="Hans-Heiner Müller Verwaltungs und Beteiligungs GmbH"/>
    <s v="Müller"/>
    <m/>
    <s v="nicht verkauft"/>
    <m/>
    <s v="Hans-Heiner Müller 1942 (AR)_x000a_sein Sohn Bastian Müller (AR-Vors.)"/>
    <s v="Nicht mehr operativ führend  tätig."/>
    <m/>
    <m/>
    <n v="212"/>
    <n v="1"/>
    <n v="0.6"/>
    <n v="0.6"/>
    <n v="0.6"/>
    <n v="0.6"/>
    <m/>
    <m/>
    <s v=""/>
    <n v="206"/>
    <n v="1"/>
    <m/>
    <m/>
    <m/>
    <m/>
    <n v="1"/>
    <s v="nicht operativ"/>
    <e v="#VALUE!"/>
    <m/>
    <m/>
    <m/>
  </r>
  <r>
    <x v="186"/>
    <n v="1"/>
    <n v="1"/>
    <x v="186"/>
    <s v="188_1"/>
    <s v="188_1_1"/>
    <s v="Wild"/>
    <s v="n.a."/>
    <s v="Wild"/>
    <s v="Hans-Peter Wild"/>
    <s v="Verkauf 2014 Großteil verk.  "/>
    <s v="x"/>
    <s v="Hans-Peter Wild 1941"/>
    <n v="0"/>
    <m/>
    <m/>
    <n v="76"/>
    <n v="2.8"/>
    <n v="3"/>
    <n v="2.7"/>
    <n v="2.5"/>
    <n v="2.2000000000000002"/>
    <m/>
    <m/>
    <s v=""/>
    <n v="75"/>
    <n v="2.8"/>
    <n v="85"/>
    <n v="2.7"/>
    <m/>
    <m/>
    <n v="2.8"/>
    <s v="Investor"/>
    <e v="#VALUE!"/>
    <m/>
    <m/>
    <m/>
  </r>
  <r>
    <x v="187"/>
    <n v="1"/>
    <n v="1"/>
    <x v="187"/>
    <s v="189_1"/>
    <s v="189_1_1"/>
    <s v="WILO SE"/>
    <s v="WILO SE"/>
    <s v="Opländer"/>
    <s v="Jochen Opländer"/>
    <s v="nicht verkauft"/>
    <m/>
    <s v="Jochen Opländer 1931"/>
    <s v="Nicht mehr operativ führend  tätig."/>
    <m/>
    <m/>
    <n v="181"/>
    <n v="1.2"/>
    <n v="1"/>
    <n v="1"/>
    <n v="1"/>
    <n v="1"/>
    <m/>
    <m/>
    <s v=""/>
    <n v="174"/>
    <n v="1.2"/>
    <n v="125"/>
    <n v="0"/>
    <m/>
    <m/>
    <n v="1.2"/>
    <s v="nicht operativ"/>
    <e v="#VALUE!"/>
    <m/>
    <m/>
    <m/>
  </r>
  <r>
    <x v="188"/>
    <n v="1"/>
    <s v="x"/>
    <x v="188"/>
    <s v="190_1"/>
    <s v="190_1_x"/>
    <s v="Wirtgen"/>
    <s v="n.a."/>
    <s v="Wirtgen"/>
    <s v="Jürgen und Stefan Wirtgen"/>
    <s v="Verkauf 2017 f. 4,6 Mrd€ "/>
    <s v="x"/>
    <s v="Brüder:_x000a_Jürgen Wirtgen 1965_x000a_Stefan Wirtgen 1970"/>
    <s v="Investor"/>
    <m/>
    <m/>
    <n v="62"/>
    <n v="3.5"/>
    <n v="2.2999999999999998"/>
    <n v="2.2999999999999998"/>
    <n v="2.5"/>
    <n v="2.5"/>
    <m/>
    <m/>
    <s v=""/>
    <n v="59"/>
    <n v="3.5"/>
    <n v="75"/>
    <n v="2.2999999999999998"/>
    <m/>
    <m/>
    <n v="3.5"/>
    <s v="Investor"/>
    <e v="#VALUE!"/>
    <s v="x"/>
    <m/>
    <m/>
  </r>
  <r>
    <x v="189"/>
    <n v="1"/>
    <n v="1"/>
    <x v="189"/>
    <s v="191_1"/>
    <s v="191_1_1"/>
    <s v="Witron"/>
    <n v="0"/>
    <s v="Winkler"/>
    <s v="Walter Winkler"/>
    <s v="nicht verkauft"/>
    <m/>
    <s v="Walter Winkler 1937 "/>
    <s v="Nicht mehr operativ führend  tätig."/>
    <m/>
    <m/>
    <n v="205"/>
    <n v="1"/>
    <n v="1"/>
    <s v="k. A."/>
    <s v="k. A."/>
    <s v="k. A."/>
    <m/>
    <m/>
    <s v=""/>
    <n v="204"/>
    <n v="1"/>
    <m/>
    <m/>
    <m/>
    <m/>
    <n v="1"/>
    <s v="nicht operativ"/>
    <e v="#VALUE!"/>
    <s v="x"/>
    <m/>
    <m/>
  </r>
  <r>
    <x v="190"/>
    <n v="1"/>
    <n v="1"/>
    <x v="190"/>
    <s v="192_1"/>
    <s v="192_1_1"/>
    <s v="Wortmann Schuh-Holding KG"/>
    <s v="Gleichstellungskonzern"/>
    <s v="Wortmann"/>
    <s v="Horst Wortmann"/>
    <s v="nicht verkauft"/>
    <m/>
    <s v="Horst Wortmann 1941 und Neffe Jens Beining"/>
    <n v="0"/>
    <s v="x"/>
    <m/>
    <n v="192"/>
    <n v="1"/>
    <n v="1.1000000000000001"/>
    <n v="1.1000000000000001"/>
    <n v="1.2"/>
    <n v="1.3"/>
    <n v="117"/>
    <n v="1.0933200000000001"/>
    <s v="individual"/>
    <n v="187"/>
    <n v="1.1000000000000001"/>
    <n v="130"/>
    <n v="0"/>
    <m/>
    <m/>
    <n v="1.1000000000000001"/>
    <s v="CEO"/>
    <e v="#VALUE!"/>
    <m/>
    <m/>
    <m/>
  </r>
  <r>
    <x v="191"/>
    <s v="x"/>
    <s v="x"/>
    <x v="191"/>
    <s v="193_x"/>
    <s v="193_x_x"/>
    <s v="wpd AG"/>
    <s v="wpd AG"/>
    <s v="Blanke und Meier"/>
    <s v="Gernot Blanke und Klus Meier"/>
    <s v="nicht verkauft"/>
    <m/>
    <s v="Dr. Gernot Blanke 1962"/>
    <s v="Dr. Klaus Meier (AR-Vors.)"/>
    <s v="x"/>
    <m/>
    <n v="63"/>
    <n v="3.5"/>
    <n v="1.5"/>
    <s v="k. A."/>
    <s v="k. A."/>
    <s v="k. A."/>
    <m/>
    <m/>
    <s v=""/>
    <n v="60"/>
    <n v="3.5"/>
    <m/>
    <m/>
    <m/>
    <m/>
    <n v="3.5"/>
    <s v="CEO"/>
    <e v="#VALUE!"/>
    <s v="x"/>
    <m/>
    <m/>
  </r>
  <r>
    <x v="192"/>
    <n v="1"/>
    <n v="1"/>
    <x v="192"/>
    <s v="194_1"/>
    <s v="194_1_1"/>
    <s v="Würth"/>
    <s v="Adolf Würth GmbH &amp; Co. KG"/>
    <s v="Würth"/>
    <s v="Reinhold Würth"/>
    <s v="nicht verkauft"/>
    <m/>
    <s v="Reinhold Würth 1935_x000a_Bettina Würth 1960"/>
    <s v="Nicht mehr operativ führend  tätig. 2014-2019: 1,57 Mrd Dividenden, bettina Würth: Beiratsvors.), Reinhold W. (Vors. Der Familienstiftungen) "/>
    <m/>
    <m/>
    <n v="14"/>
    <n v="10.8"/>
    <n v="9.9"/>
    <n v="9.3000000000000007"/>
    <n v="10"/>
    <n v="9.8000000000000007"/>
    <n v="6"/>
    <n v="17.3109"/>
    <s v="family"/>
    <n v="16"/>
    <n v="10.8"/>
    <n v="7"/>
    <n v="9.3000000000000007"/>
    <n v="5"/>
    <n v="14.642290000000001"/>
    <n v="17.3109"/>
    <s v="nicht operativ"/>
    <e v="#VALUE!"/>
    <s v="x"/>
    <m/>
    <m/>
  </r>
  <r>
    <x v="193"/>
    <n v="1"/>
    <n v="1"/>
    <x v="193"/>
    <s v="195_1"/>
    <s v="195_1_1"/>
    <s v="Zechbau"/>
    <s v="Zech Group SE"/>
    <s v="Zech"/>
    <s v="Kurt Zech"/>
    <s v="nicht verkauft"/>
    <m/>
    <s v="Kurt Zech "/>
    <n v="0"/>
    <s v="x"/>
    <m/>
    <n v="163"/>
    <n v="1.4"/>
    <n v="1.2"/>
    <n v="1"/>
    <n v="1.2"/>
    <n v="1.1000000000000001"/>
    <m/>
    <m/>
    <s v=""/>
    <n v="154"/>
    <n v="1.4"/>
    <m/>
    <m/>
    <m/>
    <m/>
    <n v="1.4"/>
    <s v="CEO"/>
    <e v="#VALUE!"/>
    <m/>
    <m/>
    <m/>
  </r>
</pivotCacheRecords>
</file>

<file path=xl/pivotCache/pivotCacheRecords3.xml><?xml version="1.0" encoding="utf-8"?>
<pivotCacheRecords xmlns="http://schemas.openxmlformats.org/spreadsheetml/2006/main" xmlns:r="http://schemas.openxmlformats.org/officeDocument/2006/relationships" count="391">
  <r>
    <m/>
    <x v="0"/>
    <n v="87"/>
    <n v="1"/>
    <n v="0"/>
    <x v="0"/>
    <s v="87_1"/>
    <s v="87_1_0"/>
    <s v="Jacobs-Suchard"/>
    <s v="Jacobs"/>
    <m/>
    <x v="0"/>
    <s v="Verkauf  1990 f. 6,4 Mrd DM"/>
    <n v="1"/>
    <n v="0"/>
    <n v="0"/>
    <n v="0"/>
    <x v="0"/>
    <n v="1"/>
    <s v="Schweiz"/>
    <s v="W. Andreas Jacobs 1963"/>
    <m/>
    <m/>
    <n v="16"/>
    <n v="9"/>
    <n v="8.6999999999999993"/>
    <n v="8.4"/>
    <n v="8.4"/>
    <n v="8.1999999999999993"/>
    <n v="7"/>
    <m/>
    <n v="0"/>
    <m/>
    <m/>
    <s v=""/>
    <n v="18"/>
    <n v="8.6999999999999993"/>
    <n v="15"/>
    <n v="8.4"/>
    <m/>
    <m/>
    <m/>
    <m/>
    <m/>
    <n v="8.6999999999999993"/>
    <m/>
    <m/>
  </r>
  <r>
    <m/>
    <x v="0"/>
    <n v="1"/>
    <n v="1"/>
    <n v="1"/>
    <x v="1"/>
    <s v="1_1"/>
    <s v="1_1_1"/>
    <s v="A.T.U. Autoteile Unger"/>
    <s v="Unger"/>
    <s v="Peter Unger"/>
    <x v="1"/>
    <s v="Verkauf, 2002  "/>
    <n v="1"/>
    <n v="0"/>
    <n v="0"/>
    <n v="0"/>
    <x v="1"/>
    <n v="0"/>
    <s v="Verkauf"/>
    <s v="Peter Unger 1944"/>
    <m/>
    <m/>
    <n v="159"/>
    <n v="1.4"/>
    <n v="1.4"/>
    <n v="1.4"/>
    <n v="1.4"/>
    <n v="1.4"/>
    <n v="1.4"/>
    <n v="72"/>
    <n v="1"/>
    <n v="2.3460000000000001"/>
    <n v="2.1866400000000001"/>
    <s v="individual"/>
    <n v="159"/>
    <n v="1.4"/>
    <n v="102"/>
    <n v="0"/>
    <m/>
    <m/>
    <m/>
    <m/>
    <m/>
    <n v="2.1866400000000001"/>
    <m/>
    <n v="2"/>
  </r>
  <r>
    <m/>
    <x v="0"/>
    <n v="2"/>
    <n v="1"/>
    <s v="x"/>
    <x v="2"/>
    <s v="2_1"/>
    <s v="2_1_x"/>
    <s v="Aldi Nord"/>
    <s v="Albrecht"/>
    <s v="Theo Albrecht, Jr. und Babette Albrecht"/>
    <x v="1"/>
    <s v="nicht verkauft"/>
    <n v="0"/>
    <n v="0"/>
    <n v="0"/>
    <n v="0"/>
    <x v="2"/>
    <n v="0"/>
    <s v="GStK"/>
    <s v="Theo Albrecht jr. 1950"/>
    <m/>
    <m/>
    <n v="8"/>
    <n v="18.399999999999999"/>
    <n v="19.2"/>
    <n v="17.7"/>
    <n v="17.399999999999999"/>
    <n v="17"/>
    <n v="17.5"/>
    <n v="7"/>
    <n v="1"/>
    <n v="15.483600000000001"/>
    <n v="17.037569999999999"/>
    <s v="family"/>
    <n v="9"/>
    <n v="19.2"/>
    <n v="2"/>
    <n v="17.399999999999999"/>
    <n v="12"/>
    <n v="8.1924959999999984"/>
    <m/>
    <m/>
    <m/>
    <n v="19.2"/>
    <s v="x"/>
    <n v="6"/>
  </r>
  <r>
    <m/>
    <x v="0"/>
    <n v="3"/>
    <n v="1"/>
    <s v="x"/>
    <x v="3"/>
    <s v="3_1"/>
    <s v="3_1_x"/>
    <s v="Aldi Süd"/>
    <s v="Albrecht und Heister"/>
    <s v="Beate Heister und Karl Albrecht, Jr."/>
    <x v="1"/>
    <s v="nicht verkauft"/>
    <n v="0"/>
    <n v="0"/>
    <n v="0"/>
    <n v="0"/>
    <x v="3"/>
    <n v="0"/>
    <s v="GStK"/>
    <s v="Peter Max Heister 1976"/>
    <m/>
    <m/>
    <n v="5"/>
    <n v="26.5"/>
    <n v="26.5"/>
    <n v="23.5"/>
    <n v="23"/>
    <n v="22.5"/>
    <n v="21.8"/>
    <n v="3"/>
    <n v="2"/>
    <n v="29.653440000000003"/>
    <n v="33.528479999999995"/>
    <s v="family"/>
    <n v="6"/>
    <n v="26.5"/>
    <n v="1"/>
    <n v="23"/>
    <m/>
    <n v="25.1524"/>
    <m/>
    <m/>
    <m/>
    <n v="33.528479999999995"/>
    <s v="x"/>
    <n v="6"/>
  </r>
  <r>
    <m/>
    <x v="1"/>
    <n v="3"/>
    <n v="1"/>
    <n v="1"/>
    <x v="3"/>
    <s v="3_1"/>
    <s v="3_1_1"/>
    <s v="Aldi Süd"/>
    <s v="Albrecht und Heister"/>
    <s v="Beate Heister"/>
    <x v="1"/>
    <s v="nicht verkauft"/>
    <s v=""/>
    <s v=""/>
    <s v=""/>
    <s v=""/>
    <x v="4"/>
    <s v=""/>
    <s v=""/>
    <s v=""/>
    <m/>
    <m/>
    <m/>
    <m/>
    <m/>
    <m/>
    <m/>
    <m/>
    <m/>
    <n v="136"/>
    <m/>
    <n v="14.826720000000002"/>
    <s v="Zusammen mit Karl Albrecht Jr."/>
    <s v="individual"/>
    <m/>
    <m/>
    <m/>
    <m/>
    <n v="7"/>
    <n v="12.5762"/>
    <m/>
    <m/>
    <m/>
    <n v="12.5762"/>
    <m/>
    <m/>
  </r>
  <r>
    <m/>
    <x v="1"/>
    <n v="3"/>
    <n v="1"/>
    <n v="2"/>
    <x v="3"/>
    <s v="3_1"/>
    <s v="3_1_2"/>
    <s v="Aldi Süd"/>
    <s v="Albrecht und Heister"/>
    <s v="Karl Albrecht, Jr. "/>
    <x v="1"/>
    <s v="nicht verkauft"/>
    <s v=""/>
    <s v=""/>
    <s v=""/>
    <s v=""/>
    <x v="4"/>
    <s v=""/>
    <s v=""/>
    <s v=""/>
    <m/>
    <m/>
    <m/>
    <m/>
    <m/>
    <m/>
    <m/>
    <m/>
    <m/>
    <n v="135"/>
    <m/>
    <n v="14.826720000000002"/>
    <s v="Zusammen mit Beate Heister"/>
    <s v="family"/>
    <m/>
    <m/>
    <m/>
    <m/>
    <n v="6"/>
    <n v="12.5762"/>
    <m/>
    <m/>
    <m/>
    <n v="12.5762"/>
    <m/>
    <m/>
  </r>
  <r>
    <m/>
    <x v="0"/>
    <n v="4"/>
    <n v="1"/>
    <n v="1"/>
    <x v="4"/>
    <s v="4_1"/>
    <s v="4_1_1"/>
    <s v="Apeiron"/>
    <s v="Angermayer"/>
    <s v="Christian Angermayer"/>
    <x v="2"/>
    <s v="Investments"/>
    <n v="1"/>
    <n v="1"/>
    <n v="1"/>
    <n v="0"/>
    <x v="5"/>
    <n v="1"/>
    <s v="Malta"/>
    <s v="Christian Angermayer"/>
    <m/>
    <m/>
    <n v="239"/>
    <n v="0.6"/>
    <n v="0.9"/>
    <n v="1.3"/>
    <s v=""/>
    <s v=""/>
    <s v=""/>
    <n v="110"/>
    <n v="1"/>
    <n v="0.93840000000000001"/>
    <n v="1.0933200000000001"/>
    <s v="individual"/>
    <n v="223"/>
    <m/>
    <m/>
    <m/>
    <m/>
    <m/>
    <m/>
    <m/>
    <m/>
    <n v="1.0933200000000001"/>
    <s v="x"/>
    <n v="0"/>
  </r>
  <r>
    <m/>
    <x v="0"/>
    <n v="5"/>
    <n v="1"/>
    <n v="1"/>
    <x v="5"/>
    <s v="5_1"/>
    <s v="5_1_1"/>
    <s v="Asklepios Kliniken"/>
    <s v="Broermann"/>
    <s v="Bernard Grosse Broermann"/>
    <x v="1"/>
    <s v="nicht verkauft"/>
    <n v="0"/>
    <n v="0"/>
    <n v="0"/>
    <n v="0"/>
    <x v="1"/>
    <n v="0"/>
    <s v="KGaA"/>
    <s v="Bernard Grosse Broermann 1943"/>
    <m/>
    <m/>
    <n v="71"/>
    <n v="3"/>
    <n v="3"/>
    <n v="2.8"/>
    <n v="3"/>
    <n v="2.7"/>
    <n v="2.5"/>
    <n v="37"/>
    <n v="1"/>
    <n v="4.5043199999999999"/>
    <n v="3.8266200000000001"/>
    <s v="individual"/>
    <n v="70"/>
    <n v="3"/>
    <n v="45"/>
    <n v="3"/>
    <m/>
    <m/>
    <m/>
    <m/>
    <m/>
    <n v="3.8266200000000001"/>
    <s v="x"/>
    <n v="2"/>
  </r>
  <r>
    <m/>
    <x v="0"/>
    <n v="6"/>
    <n v="1"/>
    <n v="1"/>
    <x v="6"/>
    <s v="6_1"/>
    <s v="6_1_1"/>
    <s v="Aton, Helios"/>
    <s v="Helmig"/>
    <s v="Lutz Helmig"/>
    <x v="1"/>
    <s v="Investor, Helios-Verkauf, 2005 für 1,5 Mrd€ "/>
    <n v="1"/>
    <n v="0"/>
    <n v="0"/>
    <n v="0"/>
    <x v="1"/>
    <n v="0"/>
    <s v="Verkauf"/>
    <s v="Lutz Helmig "/>
    <m/>
    <m/>
    <n v="80"/>
    <n v="2.7"/>
    <n v="2.7"/>
    <n v="2.7"/>
    <n v="3"/>
    <n v="3.1"/>
    <n v="2.4"/>
    <n v="93"/>
    <n v="1"/>
    <n v="2.0644800000000001"/>
    <n v="1.4577600000000002"/>
    <s v="individual"/>
    <n v="79"/>
    <n v="2.7"/>
    <n v="100"/>
    <n v="3"/>
    <m/>
    <m/>
    <m/>
    <m/>
    <m/>
    <n v="2.7"/>
    <m/>
    <n v="2"/>
  </r>
  <r>
    <m/>
    <x v="0"/>
    <n v="7"/>
    <n v="1"/>
    <n v="1"/>
    <x v="7"/>
    <s v="7_1"/>
    <s v="7_1_1"/>
    <s v="AWD / Maschmeyer Group"/>
    <s v="Maschmeyer"/>
    <s v="Carsten Maschmeyer"/>
    <x v="2"/>
    <s v="Verkauf und Investments"/>
    <n v="1"/>
    <n v="0"/>
    <n v="0"/>
    <n v="0"/>
    <x v="1"/>
    <n v="0"/>
    <s v="Verkauf"/>
    <s v="Carsten Maschmeyer"/>
    <m/>
    <m/>
    <n v="251"/>
    <n v="0.8"/>
    <n v="0.8"/>
    <n v="0.8"/>
    <n v="0.8"/>
    <n v="0.8"/>
    <n v="0.8"/>
    <n v="116"/>
    <n v="1"/>
    <n v="1.2199200000000001"/>
    <n v="1.0933200000000001"/>
    <s v="individual"/>
    <n v="224"/>
    <m/>
    <n v="113"/>
    <n v="0"/>
    <m/>
    <m/>
    <m/>
    <m/>
    <m/>
    <n v="1.0933200000000001"/>
    <s v="x"/>
    <n v="2"/>
  </r>
  <r>
    <m/>
    <x v="1"/>
    <n v="8"/>
    <n v="1"/>
    <n v="1"/>
    <x v="8"/>
    <s v="8_1"/>
    <s v="8_1_1"/>
    <s v="Axel Springer SE"/>
    <s v="Döpfner"/>
    <s v="Mathias Döpfner"/>
    <x v="1"/>
    <s v="nicht verkauft"/>
    <n v="0"/>
    <n v="1"/>
    <n v="0"/>
    <n v="0"/>
    <x v="5"/>
    <n v="0"/>
    <s v="SE"/>
    <s v="Matthias  Döpfner"/>
    <s v="x"/>
    <m/>
    <m/>
    <m/>
    <m/>
    <s v=""/>
    <s v=""/>
    <s v=""/>
    <s v=""/>
    <n v="98"/>
    <m/>
    <n v="1.12608"/>
    <n v="1.3666499999999999"/>
    <s v="individual"/>
    <n v="126"/>
    <n v="1.8"/>
    <m/>
    <m/>
    <m/>
    <m/>
    <m/>
    <m/>
    <m/>
    <n v="1.3666499999999999"/>
    <s v="x"/>
    <m/>
  </r>
  <r>
    <m/>
    <x v="1"/>
    <n v="8"/>
    <n v="2"/>
    <n v="1"/>
    <x v="8"/>
    <s v="8_2"/>
    <s v="8_2_1"/>
    <s v="Axel Springer SE"/>
    <s v="Springer"/>
    <s v="Friede Springer"/>
    <x v="1"/>
    <s v="nicht verkauft"/>
    <n v="0"/>
    <n v="0"/>
    <n v="0"/>
    <n v="1"/>
    <x v="5"/>
    <n v="0"/>
    <s v="SE"/>
    <s v="Friede Springer 1942"/>
    <m/>
    <m/>
    <m/>
    <m/>
    <m/>
    <s v=""/>
    <s v=""/>
    <s v=""/>
    <s v=""/>
    <n v="50"/>
    <m/>
    <n v="2.9090400000000001"/>
    <n v="3.18885"/>
    <s v="individual"/>
    <n v="111"/>
    <n v="2"/>
    <n v="25"/>
    <n v="4.0999999999999996"/>
    <m/>
    <m/>
    <m/>
    <m/>
    <m/>
    <n v="3.18885"/>
    <s v="x"/>
    <m/>
  </r>
  <r>
    <m/>
    <x v="0"/>
    <n v="8"/>
    <s v="x"/>
    <s v="x"/>
    <x v="8"/>
    <s v="8_x"/>
    <s v="8_x_x"/>
    <s v="Axel Springer SE"/>
    <s v="Springer und Döpfner"/>
    <s v="Friede Springer und Mathias Döpfner"/>
    <x v="1"/>
    <s v="nicht verkauft"/>
    <n v="0"/>
    <n v="1"/>
    <n v="0"/>
    <n v="0"/>
    <x v="6"/>
    <n v="0"/>
    <s v="SE"/>
    <s v=""/>
    <m/>
    <m/>
    <n v="52"/>
    <n v="3.4"/>
    <n v="3.8"/>
    <n v="4"/>
    <n v="4.0999999999999996"/>
    <n v="4.4000000000000004"/>
    <n v="4.3"/>
    <m/>
    <n v="2"/>
    <n v="4.03512"/>
    <n v="4.5555000000000003"/>
    <s v="individual"/>
    <m/>
    <m/>
    <m/>
    <m/>
    <m/>
    <m/>
    <m/>
    <m/>
    <m/>
    <n v="4.5555000000000003"/>
    <m/>
    <n v="0"/>
  </r>
  <r>
    <m/>
    <x v="0"/>
    <n v="9"/>
    <n v="1"/>
    <n v="0"/>
    <x v="9"/>
    <s v="9_1"/>
    <s v="9_1_0"/>
    <s v="B. Braun"/>
    <s v="Braun"/>
    <m/>
    <x v="1"/>
    <s v="nicht verkauft"/>
    <n v="0"/>
    <n v="1"/>
    <n v="0"/>
    <n v="1"/>
    <x v="7"/>
    <n v="0"/>
    <s v="KG"/>
    <s v="Anna Maria Braun 1979"/>
    <s v="x"/>
    <m/>
    <n v="24"/>
    <n v="6.7"/>
    <n v="7"/>
    <n v="7"/>
    <n v="7.4"/>
    <n v="7.1"/>
    <n v="7.1"/>
    <m/>
    <n v="8"/>
    <n v="9.3839999999999986"/>
    <n v="10.477650000000001"/>
    <s v="individual"/>
    <n v="27"/>
    <n v="7"/>
    <n v="13"/>
    <n v="7.4"/>
    <m/>
    <m/>
    <m/>
    <m/>
    <m/>
    <n v="10.477650000000001"/>
    <m/>
    <n v="11"/>
  </r>
  <r>
    <m/>
    <x v="1"/>
    <n v="9"/>
    <n v="1"/>
    <n v="1"/>
    <x v="9"/>
    <s v="9_1"/>
    <s v="9_1_1"/>
    <s v="B. Braun"/>
    <s v="Braun"/>
    <s v="Anna Maria Braun"/>
    <x v="1"/>
    <s v="nicht verkauft"/>
    <s v=""/>
    <s v=""/>
    <s v=""/>
    <s v=""/>
    <x v="4"/>
    <s v=""/>
    <s v=""/>
    <s v=""/>
    <m/>
    <m/>
    <m/>
    <m/>
    <m/>
    <s v=""/>
    <s v=""/>
    <s v=""/>
    <s v=""/>
    <n v="107"/>
    <m/>
    <n v="0.93840000000000001"/>
    <n v="1.1844300000000001"/>
    <s v="individual"/>
    <m/>
    <m/>
    <m/>
    <m/>
    <m/>
    <m/>
    <m/>
    <m/>
    <m/>
    <n v="1.1844300000000001"/>
    <s v="x"/>
    <m/>
  </r>
  <r>
    <m/>
    <x v="1"/>
    <n v="9"/>
    <n v="1"/>
    <n v="2"/>
    <x v="9"/>
    <s v="9_1"/>
    <s v="9_1_2"/>
    <s v="B. Braun"/>
    <s v="Braun"/>
    <s v="Bernhard Braun-Lüdicke"/>
    <x v="1"/>
    <s v="nicht verkauft"/>
    <s v=""/>
    <s v=""/>
    <s v=""/>
    <s v=""/>
    <x v="4"/>
    <s v=""/>
    <s v=""/>
    <s v=""/>
    <m/>
    <m/>
    <m/>
    <m/>
    <m/>
    <s v=""/>
    <s v=""/>
    <s v=""/>
    <s v=""/>
    <n v="96"/>
    <m/>
    <n v="1.12608"/>
    <n v="1.3666499999999999"/>
    <s v="individual"/>
    <m/>
    <m/>
    <m/>
    <m/>
    <m/>
    <m/>
    <m/>
    <m/>
    <m/>
    <n v="1.3666499999999999"/>
    <s v="x"/>
    <m/>
  </r>
  <r>
    <m/>
    <x v="1"/>
    <n v="9"/>
    <n v="1"/>
    <n v="3"/>
    <x v="9"/>
    <s v="9_1"/>
    <s v="9_1_3"/>
    <s v="B. Braun"/>
    <s v="Braun"/>
    <s v="Eva Maria Braun-Lüdicke"/>
    <x v="1"/>
    <s v="nicht verkauft"/>
    <s v=""/>
    <s v=""/>
    <s v=""/>
    <s v=""/>
    <x v="4"/>
    <s v=""/>
    <s v=""/>
    <s v=""/>
    <m/>
    <m/>
    <m/>
    <m/>
    <m/>
    <s v=""/>
    <s v=""/>
    <s v=""/>
    <s v=""/>
    <n v="97"/>
    <m/>
    <n v="1.12608"/>
    <n v="1.3666499999999999"/>
    <s v="individual"/>
    <m/>
    <m/>
    <m/>
    <m/>
    <m/>
    <m/>
    <m/>
    <m/>
    <m/>
    <n v="1.3666499999999999"/>
    <s v="x"/>
    <m/>
  </r>
  <r>
    <m/>
    <x v="1"/>
    <n v="9"/>
    <n v="1"/>
    <n v="4"/>
    <x v="9"/>
    <s v="9_1"/>
    <s v="9_1_4"/>
    <s v="B. Braun"/>
    <s v="Braun"/>
    <s v="Friederike Braun-Lüdicke"/>
    <x v="1"/>
    <s v="nicht verkauft"/>
    <s v=""/>
    <s v=""/>
    <s v=""/>
    <s v=""/>
    <x v="4"/>
    <s v=""/>
    <s v=""/>
    <s v=""/>
    <m/>
    <m/>
    <m/>
    <m/>
    <m/>
    <s v=""/>
    <s v=""/>
    <s v=""/>
    <s v=""/>
    <n v="112"/>
    <m/>
    <n v="1.12608"/>
    <n v="1.0933200000000001"/>
    <s v="individual"/>
    <m/>
    <m/>
    <m/>
    <m/>
    <m/>
    <m/>
    <m/>
    <m/>
    <m/>
    <n v="1.0933200000000001"/>
    <s v="x"/>
    <m/>
  </r>
  <r>
    <m/>
    <x v="1"/>
    <n v="9"/>
    <n v="1"/>
    <n v="5"/>
    <x v="9"/>
    <s v="9_1"/>
    <s v="9_1_5"/>
    <s v="B. Braun"/>
    <s v="Braun"/>
    <s v="Johanna Braun"/>
    <x v="1"/>
    <s v="nicht verkauft"/>
    <s v=""/>
    <s v=""/>
    <s v=""/>
    <s v=""/>
    <x v="4"/>
    <s v=""/>
    <s v=""/>
    <s v=""/>
    <m/>
    <m/>
    <m/>
    <m/>
    <m/>
    <s v=""/>
    <s v=""/>
    <s v=""/>
    <s v=""/>
    <n v="128"/>
    <m/>
    <n v="0.93840000000000001"/>
    <n v="0.91110000000000002"/>
    <s v="individual"/>
    <m/>
    <m/>
    <m/>
    <m/>
    <m/>
    <m/>
    <m/>
    <m/>
    <m/>
    <n v="0.91110000000000002"/>
    <m/>
    <m/>
  </r>
  <r>
    <m/>
    <x v="1"/>
    <n v="9"/>
    <n v="1"/>
    <n v="6"/>
    <x v="9"/>
    <s v="9_1"/>
    <s v="9_1_6"/>
    <s v="B. Braun"/>
    <s v="Braun"/>
    <s v="Karl Friedrich Braun"/>
    <x v="1"/>
    <s v="nicht verkauft"/>
    <s v=""/>
    <s v=""/>
    <s v=""/>
    <s v=""/>
    <x v="4"/>
    <s v=""/>
    <s v=""/>
    <s v=""/>
    <m/>
    <m/>
    <m/>
    <m/>
    <m/>
    <s v=""/>
    <s v=""/>
    <s v=""/>
    <s v=""/>
    <n v="129"/>
    <m/>
    <n v="0.93840000000000001"/>
    <n v="0.91110000000000002"/>
    <s v="individual"/>
    <m/>
    <m/>
    <m/>
    <m/>
    <m/>
    <m/>
    <m/>
    <m/>
    <m/>
    <n v="0.91110000000000002"/>
    <m/>
    <m/>
  </r>
  <r>
    <m/>
    <x v="1"/>
    <n v="9"/>
    <n v="1"/>
    <n v="7"/>
    <x v="9"/>
    <s v="9_1"/>
    <s v="9_1_7"/>
    <s v="B. Braun"/>
    <s v="Braun"/>
    <s v="Ludwig Theodor Braun"/>
    <x v="1"/>
    <s v="nicht verkauft"/>
    <s v=""/>
    <s v=""/>
    <s v=""/>
    <s v=""/>
    <x v="4"/>
    <s v=""/>
    <s v=""/>
    <s v=""/>
    <m/>
    <m/>
    <m/>
    <m/>
    <m/>
    <s v=""/>
    <s v=""/>
    <s v=""/>
    <s v=""/>
    <n v="111"/>
    <m/>
    <n v="0.93840000000000001"/>
    <n v="1.0933200000000001"/>
    <s v="individual"/>
    <m/>
    <m/>
    <m/>
    <m/>
    <m/>
    <m/>
    <m/>
    <m/>
    <m/>
    <n v="1.0933200000000001"/>
    <s v="x"/>
    <m/>
  </r>
  <r>
    <m/>
    <x v="1"/>
    <n v="9"/>
    <n v="1"/>
    <n v="8"/>
    <x v="9"/>
    <s v="9_1"/>
    <s v="9_1_8"/>
    <s v="B. Braun"/>
    <s v="Braun"/>
    <s v="Otto Philipp Braun"/>
    <x v="1"/>
    <s v="nicht verkauft"/>
    <s v=""/>
    <s v=""/>
    <s v=""/>
    <s v=""/>
    <x v="4"/>
    <s v=""/>
    <s v=""/>
    <s v=""/>
    <m/>
    <m/>
    <m/>
    <m/>
    <m/>
    <s v=""/>
    <s v=""/>
    <s v=""/>
    <s v=""/>
    <n v="62"/>
    <m/>
    <n v="2.2521599999999999"/>
    <n v="2.5510799999999998"/>
    <s v="individual"/>
    <m/>
    <m/>
    <m/>
    <m/>
    <m/>
    <m/>
    <m/>
    <m/>
    <m/>
    <n v="2.5510799999999998"/>
    <s v="x"/>
    <m/>
  </r>
  <r>
    <m/>
    <x v="0"/>
    <n v="10"/>
    <n v="1"/>
    <n v="0"/>
    <x v="10"/>
    <s v="10_1"/>
    <s v="10_1_0"/>
    <s v="Bankhaus B. Metzler"/>
    <s v="von Metzler"/>
    <m/>
    <x v="1"/>
    <s v="nicht verkauft"/>
    <n v="0"/>
    <n v="1"/>
    <n v="0"/>
    <n v="0"/>
    <x v="8"/>
    <n v="0"/>
    <s v="AG"/>
    <s v="Friedrich von Metzler 1943"/>
    <s v="x"/>
    <m/>
    <n v="177"/>
    <n v="1.2"/>
    <n v="1.2"/>
    <n v="1.2"/>
    <n v="1.2"/>
    <n v="1.2"/>
    <n v="1.2"/>
    <m/>
    <n v="0"/>
    <m/>
    <m/>
    <s v=""/>
    <n v="173"/>
    <n v="1.2"/>
    <n v="101"/>
    <n v="0"/>
    <m/>
    <m/>
    <m/>
    <m/>
    <m/>
    <n v="1.2"/>
    <m/>
    <m/>
  </r>
  <r>
    <m/>
    <x v="0"/>
    <n v="11"/>
    <n v="1"/>
    <n v="1"/>
    <x v="11"/>
    <s v="11_1"/>
    <s v="11_1_1"/>
    <s v="Bartels-Langness"/>
    <s v="Langness"/>
    <s v="Hermann Langness"/>
    <x v="1"/>
    <s v="nicht verkauft"/>
    <n v="0"/>
    <n v="0"/>
    <n v="0"/>
    <n v="0"/>
    <x v="9"/>
    <n v="0"/>
    <s v="KG"/>
    <s v="Hermann Langness 1953"/>
    <m/>
    <m/>
    <n v="145"/>
    <n v="1.6"/>
    <n v="1.6"/>
    <n v="1.4"/>
    <n v="1.4"/>
    <n v="1.4"/>
    <n v="1.2"/>
    <m/>
    <n v="0"/>
    <m/>
    <m/>
    <s v=""/>
    <n v="138"/>
    <n v="1.6"/>
    <n v="140"/>
    <n v="0"/>
    <m/>
    <m/>
    <m/>
    <m/>
    <m/>
    <n v="1.6"/>
    <m/>
    <m/>
  </r>
  <r>
    <m/>
    <x v="0"/>
    <n v="12"/>
    <n v="1"/>
    <s v="x"/>
    <x v="12"/>
    <s v="12_1"/>
    <s v="12_1_x"/>
    <s v="Bauer-Verlag"/>
    <s v="Bauer"/>
    <s v="Yvonne, Mirja, Saskia und Nicola Bauer"/>
    <x v="1"/>
    <s v="nicht verkauft"/>
    <n v="0"/>
    <n v="1"/>
    <n v="0"/>
    <n v="1"/>
    <x v="9"/>
    <n v="0"/>
    <s v="KG"/>
    <s v="Yvonne Bauer 1988"/>
    <s v="x"/>
    <m/>
    <n v="55"/>
    <n v="4"/>
    <n v="3.8"/>
    <n v="3.8"/>
    <n v="3.6"/>
    <n v="3.8"/>
    <n v="3.5"/>
    <m/>
    <n v="1"/>
    <n v="2.4398400000000002"/>
    <m/>
    <s v=""/>
    <n v="51"/>
    <n v="3.8"/>
    <n v="37"/>
    <n v="3.6"/>
    <m/>
    <m/>
    <m/>
    <m/>
    <m/>
    <n v="3.8"/>
    <m/>
    <n v="4"/>
  </r>
  <r>
    <m/>
    <x v="1"/>
    <n v="12"/>
    <n v="1"/>
    <n v="1"/>
    <x v="12"/>
    <s v="12_1"/>
    <s v="12_1_1"/>
    <s v="Bauer-Verlag"/>
    <s v="Bauer"/>
    <s v="Yvonne Bauer"/>
    <x v="1"/>
    <s v="nicht verkauft"/>
    <s v=""/>
    <s v=""/>
    <s v=""/>
    <s v=""/>
    <x v="4"/>
    <s v=""/>
    <s v=""/>
    <s v=""/>
    <m/>
    <m/>
    <m/>
    <m/>
    <m/>
    <s v=""/>
    <s v=""/>
    <s v=""/>
    <s v=""/>
    <n v="64"/>
    <m/>
    <n v="2.4398400000000002"/>
    <n v="2.4599700000000002"/>
    <s v="individual"/>
    <m/>
    <m/>
    <m/>
    <m/>
    <m/>
    <m/>
    <m/>
    <m/>
    <m/>
    <n v="2.4599700000000002"/>
    <s v="x"/>
    <m/>
  </r>
  <r>
    <m/>
    <x v="0"/>
    <n v="13"/>
    <n v="1"/>
    <n v="0"/>
    <x v="13"/>
    <s v="13_1"/>
    <s v="13_1_0"/>
    <s v="Bauhaus AG"/>
    <s v="Baus"/>
    <m/>
    <x v="1"/>
    <s v="nicht verkauft"/>
    <n v="0"/>
    <n v="1"/>
    <n v="0"/>
    <n v="0"/>
    <x v="9"/>
    <n v="1"/>
    <s v="Schweiz"/>
    <s v="Bernd Baus"/>
    <s v="x"/>
    <m/>
    <n v="37"/>
    <n v="5.5"/>
    <n v="5.2"/>
    <n v="4.8"/>
    <n v="4.5"/>
    <n v="4.4000000000000004"/>
    <n v="4.2"/>
    <m/>
    <n v="0"/>
    <m/>
    <m/>
    <s v=""/>
    <n v="38"/>
    <n v="5.2"/>
    <n v="40"/>
    <n v="4.5"/>
    <m/>
    <m/>
    <m/>
    <m/>
    <m/>
    <n v="5.2"/>
    <s v="x"/>
    <m/>
  </r>
  <r>
    <m/>
    <x v="0"/>
    <n v="14"/>
    <n v="1"/>
    <n v="1"/>
    <x v="14"/>
    <s v="14_1"/>
    <s v="14_1_1"/>
    <s v="Bechtle"/>
    <s v="Schick"/>
    <s v="Karin Schick"/>
    <x v="1"/>
    <s v="nicht verkauft"/>
    <n v="0"/>
    <n v="0"/>
    <n v="0"/>
    <n v="1"/>
    <x v="1"/>
    <n v="0"/>
    <s v="AG"/>
    <s v="Karin Schick"/>
    <m/>
    <m/>
    <n v="139"/>
    <n v="2"/>
    <n v="1.6"/>
    <n v="2.8"/>
    <n v="2.6"/>
    <n v="1.4"/>
    <n v="1.3"/>
    <n v="76"/>
    <n v="1"/>
    <n v="1.68912"/>
    <n v="2.0955299999999997"/>
    <s v="individual"/>
    <n v="145"/>
    <n v="1.6"/>
    <n v="479"/>
    <n v="0"/>
    <m/>
    <m/>
    <m/>
    <m/>
    <m/>
    <n v="2.0955299999999997"/>
    <m/>
    <n v="2"/>
  </r>
  <r>
    <m/>
    <x v="0"/>
    <n v="15"/>
    <n v="1"/>
    <n v="0"/>
    <x v="15"/>
    <s v="15_1"/>
    <s v="15_1_0"/>
    <s v="Benteler"/>
    <s v="Benteler"/>
    <m/>
    <x v="1"/>
    <s v="nicht verkauft"/>
    <n v="0"/>
    <n v="0"/>
    <n v="0"/>
    <n v="0"/>
    <x v="10"/>
    <n v="1"/>
    <s v="Österreich"/>
    <s v="Hubertus Benteler 1946 (eh. Konzernchef)_x000a_Familien nickht mehr operativ führend"/>
    <m/>
    <m/>
    <n v="166"/>
    <n v="1.5"/>
    <n v="1.4"/>
    <n v="1"/>
    <n v="1.5"/>
    <n v="2.2000000000000002"/>
    <n v="2.4"/>
    <m/>
    <n v="0"/>
    <m/>
    <m/>
    <s v=""/>
    <n v="152"/>
    <n v="1.4"/>
    <n v="67"/>
    <n v="0"/>
    <m/>
    <m/>
    <m/>
    <m/>
    <m/>
    <n v="1.4"/>
    <m/>
    <m/>
  </r>
  <r>
    <m/>
    <x v="0"/>
    <n v="16"/>
    <n v="1"/>
    <n v="0"/>
    <x v="16"/>
    <s v="16_1"/>
    <s v="16_1_0"/>
    <s v="Berggrün Holdings"/>
    <s v="Berggrün"/>
    <m/>
    <x v="0"/>
    <s v="Investments"/>
    <n v="1"/>
    <n v="0"/>
    <n v="0"/>
    <n v="0"/>
    <x v="5"/>
    <n v="1"/>
    <s v="USA"/>
    <s v="Nicholas Berggruen"/>
    <m/>
    <m/>
    <m/>
    <m/>
    <m/>
    <s v=""/>
    <s v=""/>
    <s v=""/>
    <s v=""/>
    <m/>
    <n v="0"/>
    <m/>
    <m/>
    <s v=""/>
    <n v="66"/>
    <n v="3.1"/>
    <m/>
    <m/>
    <m/>
    <m/>
    <m/>
    <m/>
    <m/>
    <n v="3.1"/>
    <s v="x"/>
    <m/>
  </r>
  <r>
    <m/>
    <x v="0"/>
    <n v="17"/>
    <n v="1"/>
    <n v="1"/>
    <x v="17"/>
    <s v="17_1"/>
    <s v="17_1_1"/>
    <s v="Bertelsmann"/>
    <s v="Mohn"/>
    <s v="Liz Mohn"/>
    <x v="1"/>
    <s v="nicht verkauft"/>
    <n v="0"/>
    <n v="0"/>
    <n v="0"/>
    <n v="0"/>
    <x v="11"/>
    <n v="0"/>
    <s v="KGaA"/>
    <s v="Christoph  Mohn "/>
    <m/>
    <m/>
    <n v="26"/>
    <n v="7"/>
    <n v="6.3"/>
    <n v="4.5"/>
    <n v="4"/>
    <n v="3.8"/>
    <n v="3.8"/>
    <m/>
    <n v="0"/>
    <m/>
    <m/>
    <s v=""/>
    <n v="29"/>
    <n v="6.3"/>
    <n v="70"/>
    <n v="4"/>
    <n v="21"/>
    <n v="5.3269189999999993"/>
    <m/>
    <m/>
    <m/>
    <n v="6.3"/>
    <m/>
    <m/>
  </r>
  <r>
    <m/>
    <x v="0"/>
    <n v="18"/>
    <n v="1"/>
    <n v="1"/>
    <x v="18"/>
    <s v="18_1"/>
    <s v="18_1_1"/>
    <s v="Biontech, Ganymed"/>
    <s v="Sahin und Türeci"/>
    <s v="Eheleute Ugur Sahin und Özlem Türeci"/>
    <x v="1"/>
    <s v="nicht verkauft"/>
    <n v="0"/>
    <n v="1"/>
    <n v="1"/>
    <n v="0.5"/>
    <x v="5"/>
    <n v="0"/>
    <s v="SE"/>
    <s v="Ugur Sahin 1965 und seine Frau Özlem Türeci"/>
    <s v="x"/>
    <m/>
    <n v="27"/>
    <n v="4.9000000000000004"/>
    <n v="6.1"/>
    <n v="13.5"/>
    <n v="2.2000000000000002"/>
    <n v="0.5"/>
    <s v="k. A."/>
    <n v="29"/>
    <n v="1"/>
    <n v="4.6920000000000002"/>
    <n v="4.82883"/>
    <s v="individual"/>
    <n v="30"/>
    <n v="6.1"/>
    <m/>
    <m/>
    <n v="25"/>
    <n v="4.7520069999999999"/>
    <m/>
    <m/>
    <m/>
    <n v="6.1"/>
    <s v="x"/>
    <n v="0"/>
  </r>
  <r>
    <m/>
    <x v="0"/>
    <n v="19"/>
    <n v="1"/>
    <s v="x"/>
    <x v="19"/>
    <s v="19_1"/>
    <s v="19_1_x"/>
    <s v="Birkenstock"/>
    <s v="Birkenstock"/>
    <s v="Alex und Christian Birkenstock"/>
    <x v="1"/>
    <s v="Verkauf, 2021 ca. 4 Mrd€"/>
    <n v="1"/>
    <n v="0"/>
    <n v="0"/>
    <n v="0"/>
    <x v="6"/>
    <n v="0"/>
    <s v="Verkauf"/>
    <s v="Alex Birkenstock 1968_x000a_Christian Birkenstock 1972"/>
    <m/>
    <m/>
    <n v="116"/>
    <n v="2"/>
    <n v="2"/>
    <n v="2"/>
    <n v="0.4"/>
    <n v="0.4"/>
    <s v="k. A."/>
    <m/>
    <n v="2"/>
    <n v="3.0028800000000002"/>
    <n v="3.0977399999999999"/>
    <s v="individual"/>
    <n v="106"/>
    <n v="2"/>
    <m/>
    <m/>
    <m/>
    <m/>
    <m/>
    <m/>
    <m/>
    <n v="3.0977399999999999"/>
    <m/>
    <n v="0"/>
  </r>
  <r>
    <m/>
    <x v="1"/>
    <n v="19"/>
    <n v="1"/>
    <n v="1"/>
    <x v="19"/>
    <s v="19_1"/>
    <s v="19_1_1"/>
    <s v="Birkenstock"/>
    <s v="Birkenstock"/>
    <s v="Alex Birkenstock"/>
    <x v="1"/>
    <s v="Verkauf, 2021 ca. 4 Mrd€"/>
    <s v=""/>
    <s v=""/>
    <s v=""/>
    <s v=""/>
    <x v="4"/>
    <s v=""/>
    <s v=""/>
    <s v=""/>
    <m/>
    <m/>
    <m/>
    <m/>
    <m/>
    <s v=""/>
    <s v=""/>
    <s v=""/>
    <s v=""/>
    <n v="86"/>
    <m/>
    <n v="1.5014400000000001"/>
    <n v="1.54887"/>
    <s v="individual"/>
    <m/>
    <m/>
    <m/>
    <m/>
    <m/>
    <m/>
    <m/>
    <m/>
    <m/>
    <n v="1.54887"/>
    <s v="x"/>
    <m/>
  </r>
  <r>
    <m/>
    <x v="1"/>
    <n v="19"/>
    <n v="1"/>
    <n v="2"/>
    <x v="19"/>
    <s v="19_1"/>
    <s v="19_1_2"/>
    <s v="Birkenstock"/>
    <s v="Birkenstock"/>
    <s v="Christian Birkenstock"/>
    <x v="1"/>
    <s v="Verkauf, 2021 ca. 4 Mrd€"/>
    <s v=""/>
    <s v=""/>
    <s v=""/>
    <s v=""/>
    <x v="4"/>
    <s v=""/>
    <s v=""/>
    <s v=""/>
    <m/>
    <m/>
    <m/>
    <m/>
    <m/>
    <s v=""/>
    <s v=""/>
    <s v=""/>
    <s v=""/>
    <n v="87"/>
    <m/>
    <n v="1.5014400000000001"/>
    <n v="1.54887"/>
    <s v="individual"/>
    <m/>
    <m/>
    <m/>
    <m/>
    <m/>
    <m/>
    <m/>
    <m/>
    <m/>
    <n v="1.54887"/>
    <s v="x"/>
    <m/>
  </r>
  <r>
    <m/>
    <x v="0"/>
    <n v="20"/>
    <s v="x"/>
    <s v="x"/>
    <x v="20"/>
    <s v="20_x"/>
    <s v="20_x_x"/>
    <s v="BMW"/>
    <s v="Quandt und Klatten"/>
    <s v="Stefan Quandt und Susanne Klatten"/>
    <x v="1"/>
    <s v="nicht verkauft"/>
    <n v="0"/>
    <n v="0"/>
    <n v="0"/>
    <n v="1"/>
    <x v="9"/>
    <n v="0"/>
    <s v="AG"/>
    <s v=""/>
    <m/>
    <m/>
    <n v="3"/>
    <n v="40.5"/>
    <n v="33.299999999999997"/>
    <n v="34.200000000000003"/>
    <n v="25"/>
    <n v="26.5"/>
    <n v="34"/>
    <m/>
    <n v="2"/>
    <n v="48.796799999999998"/>
    <n v="40.999499999999998"/>
    <s v="individual"/>
    <m/>
    <m/>
    <m/>
    <m/>
    <m/>
    <n v="41.770949999999999"/>
    <m/>
    <m/>
    <m/>
    <n v="41.770949999999999"/>
    <m/>
    <n v="3"/>
  </r>
  <r>
    <m/>
    <x v="1"/>
    <n v="20"/>
    <s v="x"/>
    <n v="1"/>
    <x v="20"/>
    <s v="20_x"/>
    <s v="20_x_1"/>
    <s v="BMW"/>
    <s v="Quandt und Klatten"/>
    <s v="Stefan Quandt"/>
    <x v="1"/>
    <s v="nicht verkauft"/>
    <n v="0"/>
    <n v="0"/>
    <n v="0"/>
    <n v="0"/>
    <x v="5"/>
    <n v="0"/>
    <s v="AG"/>
    <s v="Stefan Quandt "/>
    <m/>
    <m/>
    <m/>
    <m/>
    <m/>
    <s v=""/>
    <s v=""/>
    <s v=""/>
    <s v=""/>
    <n v="5"/>
    <m/>
    <n v="23.08464"/>
    <n v="18.859770000000001"/>
    <s v="individual"/>
    <n v="11"/>
    <n v="17.25"/>
    <n v="9"/>
    <n v="0"/>
    <n v="4"/>
    <n v="19.582940000000001"/>
    <m/>
    <m/>
    <m/>
    <n v="19.582940000000001"/>
    <s v="x"/>
    <m/>
  </r>
  <r>
    <m/>
    <x v="1"/>
    <n v="20"/>
    <s v="x"/>
    <n v="2"/>
    <x v="20"/>
    <s v="20_x"/>
    <s v="20_x_2"/>
    <s v="BMW"/>
    <s v="Quandt und Klatten"/>
    <s v="Susanne Klatten"/>
    <x v="1"/>
    <s v="nicht verkauft"/>
    <n v="0"/>
    <n v="0"/>
    <n v="0"/>
    <n v="1"/>
    <x v="8"/>
    <n v="0"/>
    <s v="AG"/>
    <s v="Susanne Klatten"/>
    <m/>
    <m/>
    <m/>
    <m/>
    <m/>
    <s v=""/>
    <s v=""/>
    <s v=""/>
    <s v=""/>
    <n v="4"/>
    <m/>
    <n v="25.712159999999997"/>
    <n v="22.13973"/>
    <s v="individual"/>
    <n v="10"/>
    <n v="17.25"/>
    <n v="5"/>
    <n v="0"/>
    <n v="3"/>
    <n v="22.188009999999998"/>
    <m/>
    <m/>
    <m/>
    <n v="22.188009999999998"/>
    <s v="x"/>
    <m/>
  </r>
  <r>
    <m/>
    <x v="0"/>
    <n v="21"/>
    <n v="1"/>
    <n v="0"/>
    <x v="21"/>
    <s v="21_1"/>
    <s v="21_1_0"/>
    <s v="Boehringer Ingelheim"/>
    <s v="Boehringer / von Baumbach"/>
    <m/>
    <x v="2"/>
    <s v="nicht verkauft"/>
    <n v="0"/>
    <n v="1"/>
    <n v="0"/>
    <n v="0"/>
    <x v="12"/>
    <n v="0"/>
    <s v="KG"/>
    <s v="Hubertus von Baumbach "/>
    <s v="x"/>
    <m/>
    <m/>
    <m/>
    <m/>
    <s v=""/>
    <s v=""/>
    <s v=""/>
    <s v=""/>
    <m/>
    <n v="0"/>
    <m/>
    <m/>
    <s v=""/>
    <n v="1"/>
    <n v="38"/>
    <m/>
    <m/>
    <m/>
    <m/>
    <m/>
    <m/>
    <m/>
    <n v="38"/>
    <s v="x"/>
    <m/>
  </r>
  <r>
    <m/>
    <x v="1"/>
    <n v="22"/>
    <n v="1"/>
    <n v="2"/>
    <x v="22"/>
    <s v="22_1"/>
    <s v="22_1_2"/>
    <s v="Boehringer Mannheim"/>
    <s v="Engelhorn"/>
    <s v="Heidemarie Engelhorn"/>
    <x v="1"/>
    <s v="Verkauf, 1997 Verkauf des Konzerns für 9,5 Mrd € (steuerfrei) "/>
    <s v=""/>
    <s v=""/>
    <s v=""/>
    <s v=""/>
    <x v="4"/>
    <s v=""/>
    <s v=""/>
    <s v=""/>
    <m/>
    <m/>
    <n v="86"/>
    <n v="2.5"/>
    <n v="2.5"/>
    <n v="1.8"/>
    <n v="2.5"/>
    <n v="2.7"/>
    <n v="2.8"/>
    <m/>
    <m/>
    <m/>
    <m/>
    <s v=""/>
    <m/>
    <m/>
    <n v="53"/>
    <s v="—"/>
    <m/>
    <m/>
    <m/>
    <m/>
    <m/>
    <n v="2.5"/>
    <m/>
    <m/>
  </r>
  <r>
    <m/>
    <x v="1"/>
    <n v="22"/>
    <n v="1"/>
    <s v="x"/>
    <x v="22"/>
    <s v="22_1"/>
    <s v="22_1_x"/>
    <s v="Boehringer Mannheim"/>
    <s v="Engelhorn"/>
    <s v="Julie und Philipp Engelhorn"/>
    <x v="1"/>
    <s v="Verkauf, 1997 Verkauf des Konzerns für 9,5 Mrd € (steuerfrei) "/>
    <s v=""/>
    <s v=""/>
    <s v=""/>
    <s v=""/>
    <x v="4"/>
    <s v=""/>
    <s v=""/>
    <s v=""/>
    <m/>
    <m/>
    <n v="94"/>
    <n v="2.4"/>
    <n v="2.4"/>
    <n v="2.2000000000000002"/>
    <n v="2"/>
    <n v="2.2000000000000002"/>
    <n v="2.2999999999999998"/>
    <m/>
    <m/>
    <m/>
    <m/>
    <s v=""/>
    <m/>
    <m/>
    <n v="66"/>
    <n v="0"/>
    <m/>
    <m/>
    <m/>
    <m/>
    <m/>
    <n v="2.4"/>
    <m/>
    <m/>
  </r>
  <r>
    <m/>
    <x v="1"/>
    <n v="22"/>
    <n v="1"/>
    <n v="1"/>
    <x v="22"/>
    <s v="22_1"/>
    <s v="22_1_1"/>
    <s v="Boehringer Mannheim"/>
    <s v="Engelhorn"/>
    <s v="Traudl Engelhorn-Vechiatto"/>
    <x v="1"/>
    <s v="Verkauf, 1997 Verkauf des Konzerns für 9,5 Mrd € (steuerfrei) "/>
    <s v=""/>
    <s v=""/>
    <s v=""/>
    <s v=""/>
    <x v="4"/>
    <s v=""/>
    <s v=""/>
    <s v=""/>
    <m/>
    <m/>
    <n v="100"/>
    <n v="2.2000000000000002"/>
    <n v="2.2000000000000002"/>
    <n v="2"/>
    <n v="2"/>
    <n v="2.2000000000000002"/>
    <n v="2.2999999999999998"/>
    <n v="38"/>
    <m/>
    <m/>
    <n v="3.8266200000000001"/>
    <s v="family"/>
    <m/>
    <m/>
    <m/>
    <m/>
    <m/>
    <m/>
    <m/>
    <m/>
    <m/>
    <n v="3.8266200000000001"/>
    <m/>
    <m/>
  </r>
  <r>
    <m/>
    <x v="0"/>
    <n v="22"/>
    <n v="1"/>
    <n v="0"/>
    <x v="22"/>
    <s v="22_1"/>
    <s v="22_1_0"/>
    <s v="Boehringer Mannheim"/>
    <s v="Engelhorn"/>
    <m/>
    <x v="1"/>
    <s v="Verkauf, 1997 Verkauf des Konzerns für 9,5 Mrd € (steuerfrei) "/>
    <n v="1"/>
    <n v="0"/>
    <n v="0"/>
    <n v="1"/>
    <x v="13"/>
    <n v="0"/>
    <s v="Verkauf"/>
    <s v="Traudl Engelhorn 1927"/>
    <m/>
    <m/>
    <m/>
    <n v="7.1000000000000005"/>
    <n v="7.1000000000000005"/>
    <n v="6"/>
    <n v="6.5"/>
    <n v="7.1000000000000005"/>
    <n v="7.3999999999999995"/>
    <m/>
    <n v="0"/>
    <m/>
    <m/>
    <s v=""/>
    <n v="26"/>
    <n v="7.1"/>
    <m/>
    <m/>
    <m/>
    <m/>
    <m/>
    <m/>
    <m/>
    <n v="7.1000000000000005"/>
    <m/>
    <s v="n.m."/>
  </r>
  <r>
    <m/>
    <x v="0"/>
    <n v="23"/>
    <n v="1"/>
    <n v="1"/>
    <x v="23"/>
    <s v="23_1"/>
    <s v="23_1_1"/>
    <s v="BOFROST"/>
    <s v="Boquoi"/>
    <s v="Josef Boquoi"/>
    <x v="1"/>
    <s v="nicht verkauft"/>
    <n v="0"/>
    <n v="0"/>
    <n v="0"/>
    <n v="0"/>
    <x v="14"/>
    <n v="0"/>
    <s v="GStK"/>
    <s v="Josef Boquoi 1934"/>
    <m/>
    <m/>
    <n v="111"/>
    <n v="2"/>
    <n v="2"/>
    <n v="2.1"/>
    <s v=""/>
    <n v="1.8"/>
    <n v="1.8"/>
    <n v="88"/>
    <n v="1"/>
    <n v="1.5014400000000001"/>
    <n v="1.54887"/>
    <s v="family"/>
    <n v="116"/>
    <n v="2"/>
    <n v="138"/>
    <n v="0"/>
    <m/>
    <m/>
    <m/>
    <m/>
    <m/>
    <n v="2"/>
    <m/>
    <n v="5"/>
  </r>
  <r>
    <m/>
    <x v="0"/>
    <n v="24"/>
    <s v="x"/>
    <s v="x"/>
    <x v="24"/>
    <s v="24_x"/>
    <s v="24_x_x"/>
    <s v="Bosch"/>
    <s v="Bosch, Zundel &amp; Madelung"/>
    <m/>
    <x v="3"/>
    <s v="nicht verkauft"/>
    <n v="0"/>
    <n v="0"/>
    <n v="0"/>
    <n v="1"/>
    <x v="13"/>
    <n v="0"/>
    <s v="GmbH"/>
    <s v="Angelika Madelung"/>
    <m/>
    <m/>
    <n v="61"/>
    <n v="4"/>
    <n v="3.5"/>
    <n v="2.7"/>
    <n v="2.7"/>
    <n v="3.1"/>
    <n v="3.5"/>
    <m/>
    <n v="0"/>
    <m/>
    <m/>
    <s v=""/>
    <n v="57"/>
    <n v="3.5"/>
    <n v="29"/>
    <n v="2.7"/>
    <m/>
    <m/>
    <m/>
    <m/>
    <m/>
    <n v="3.5"/>
    <m/>
    <m/>
  </r>
  <r>
    <m/>
    <x v="0"/>
    <n v="25"/>
    <n v="1"/>
    <n v="0"/>
    <x v="25"/>
    <s v="25_1"/>
    <s v="25_1_0"/>
    <s v="Brose Fahrzeugteile"/>
    <s v="Stoschek"/>
    <m/>
    <x v="1"/>
    <s v="nicht verkauft"/>
    <n v="0"/>
    <n v="0"/>
    <n v="0"/>
    <n v="0"/>
    <x v="9"/>
    <n v="0"/>
    <s v="KG"/>
    <s v="Michael Stoschek 1959"/>
    <m/>
    <m/>
    <n v="135"/>
    <n v="1.7"/>
    <n v="1.7"/>
    <n v="1.9"/>
    <n v="2.2000000000000002"/>
    <n v="2.8"/>
    <n v="3"/>
    <m/>
    <n v="0"/>
    <m/>
    <m/>
    <s v=""/>
    <n v="131"/>
    <n v="1.7"/>
    <n v="109"/>
    <n v="2.2000000000000002"/>
    <m/>
    <m/>
    <m/>
    <m/>
    <m/>
    <n v="1.7"/>
    <m/>
    <m/>
  </r>
  <r>
    <m/>
    <x v="0"/>
    <n v="26"/>
    <n v="1"/>
    <n v="0"/>
    <x v="26"/>
    <s v="26_1"/>
    <s v="26_1_0"/>
    <s v="Bruker"/>
    <s v="Laukien"/>
    <m/>
    <x v="0"/>
    <s v="nicht verkauft"/>
    <n v="0"/>
    <n v="1"/>
    <n v="0"/>
    <n v="0"/>
    <x v="5"/>
    <n v="1"/>
    <s v="USA"/>
    <s v="Frank Laukien"/>
    <s v="x"/>
    <m/>
    <n v="75"/>
    <n v="3.3"/>
    <n v="2.8"/>
    <n v="3.7"/>
    <n v="2.2000000000000002"/>
    <n v="2.4"/>
    <n v="2.1"/>
    <m/>
    <n v="0"/>
    <m/>
    <m/>
    <s v=""/>
    <n v="76"/>
    <n v="2.8"/>
    <m/>
    <m/>
    <m/>
    <m/>
    <m/>
    <m/>
    <m/>
    <n v="2.8"/>
    <s v="x"/>
    <m/>
  </r>
  <r>
    <m/>
    <x v="0"/>
    <n v="27"/>
    <n v="1"/>
    <n v="0"/>
    <x v="27"/>
    <s v="27_1"/>
    <s v="27_1_0"/>
    <s v="Busch"/>
    <s v="Busch"/>
    <m/>
    <x v="1"/>
    <s v="nicht verkauft"/>
    <n v="0"/>
    <n v="0"/>
    <n v="0"/>
    <n v="0"/>
    <x v="8"/>
    <n v="0"/>
    <s v="SE"/>
    <s v="Karl Busch 1933"/>
    <m/>
    <m/>
    <n v="167"/>
    <n v="1.4"/>
    <n v="1.3"/>
    <n v="1.5"/>
    <n v="1.4"/>
    <n v="1"/>
    <n v="0.9"/>
    <m/>
    <n v="0"/>
    <m/>
    <m/>
    <s v=""/>
    <n v="168"/>
    <n v="1.3"/>
    <m/>
    <m/>
    <m/>
    <m/>
    <m/>
    <m/>
    <m/>
    <n v="1.3"/>
    <m/>
    <m/>
  </r>
  <r>
    <m/>
    <x v="0"/>
    <n v="28"/>
    <s v="x"/>
    <s v="x"/>
    <x v="28"/>
    <s v="28_x"/>
    <s v="28_x_x"/>
    <s v="Celonis"/>
    <s v="Klenk, Nominacher und Rinke"/>
    <m/>
    <x v="1"/>
    <s v="nicht verkauft"/>
    <n v="0"/>
    <n v="1"/>
    <n v="1"/>
    <n v="0"/>
    <x v="1"/>
    <n v="0"/>
    <s v="SE"/>
    <s v=""/>
    <m/>
    <m/>
    <n v="34"/>
    <n v="7.7"/>
    <n v="5.5"/>
    <n v="1.5"/>
    <n v="1.2"/>
    <n v="0.7"/>
    <s v="k. A."/>
    <m/>
    <n v="0"/>
    <m/>
    <m/>
    <s v=""/>
    <m/>
    <m/>
    <m/>
    <m/>
    <m/>
    <m/>
    <m/>
    <m/>
    <m/>
    <n v="5.5"/>
    <m/>
    <m/>
  </r>
  <r>
    <m/>
    <x v="0"/>
    <n v="29"/>
    <n v="1"/>
    <n v="0"/>
    <x v="29"/>
    <s v="29_1"/>
    <s v="29_1_0"/>
    <s v="Chopard"/>
    <s v="Scheufele"/>
    <m/>
    <x v="1"/>
    <s v="nicht verkauft"/>
    <n v="0"/>
    <n v="1"/>
    <n v="0"/>
    <n v="0"/>
    <x v="1"/>
    <n v="1"/>
    <s v="Schweiz"/>
    <s v="Karl-Friedrich Scheufele "/>
    <s v="x"/>
    <m/>
    <n v="186"/>
    <n v="1.1000000000000001"/>
    <n v="1.1000000000000001"/>
    <n v="1.1000000000000001"/>
    <n v="1.2"/>
    <n v="1.3"/>
    <n v="1.4"/>
    <m/>
    <n v="0"/>
    <m/>
    <m/>
    <s v=""/>
    <n v="181"/>
    <n v="1.1000000000000001"/>
    <n v="124"/>
    <n v="0"/>
    <m/>
    <m/>
    <m/>
    <m/>
    <m/>
    <n v="1.1000000000000001"/>
    <m/>
    <m/>
  </r>
  <r>
    <m/>
    <x v="0"/>
    <n v="30"/>
    <n v="1"/>
    <n v="0"/>
    <x v="30"/>
    <s v="30_1"/>
    <s v="30_1_0"/>
    <s v="Claas"/>
    <s v="Claas"/>
    <m/>
    <x v="1"/>
    <s v="nicht verkauft"/>
    <n v="0"/>
    <n v="0"/>
    <n v="0"/>
    <n v="1"/>
    <x v="3"/>
    <n v="0"/>
    <s v="KGaA"/>
    <s v="Cathrina Claas-Mühlhäuser"/>
    <m/>
    <m/>
    <n v="96"/>
    <n v="2.8"/>
    <n v="2.4"/>
    <n v="1.9"/>
    <n v="1.8"/>
    <n v="2"/>
    <n v="2"/>
    <m/>
    <n v="0"/>
    <m/>
    <m/>
    <s v=""/>
    <n v="92"/>
    <n v="2.4"/>
    <n v="471"/>
    <n v="1.8"/>
    <m/>
    <m/>
    <m/>
    <m/>
    <m/>
    <n v="2.4"/>
    <m/>
    <m/>
  </r>
  <r>
    <m/>
    <x v="0"/>
    <n v="31"/>
    <n v="1"/>
    <n v="0"/>
    <x v="31"/>
    <s v="31_1"/>
    <s v="31_1_0"/>
    <s v="Compugroup"/>
    <s v="Gotthardt"/>
    <m/>
    <x v="1"/>
    <s v="nicht verkauft"/>
    <n v="0"/>
    <n v="0"/>
    <n v="0"/>
    <n v="0"/>
    <x v="6"/>
    <n v="0"/>
    <s v="KGaA"/>
    <s v="Frank Gotthardt 1950 "/>
    <m/>
    <m/>
    <n v="156"/>
    <n v="1.4"/>
    <n v="1.4"/>
    <n v="2.1"/>
    <n v="2"/>
    <n v="1.4"/>
    <n v="1.3"/>
    <m/>
    <n v="0"/>
    <m/>
    <m/>
    <s v=""/>
    <n v="160"/>
    <n v="1.4"/>
    <n v="374"/>
    <n v="0"/>
    <m/>
    <m/>
    <m/>
    <m/>
    <m/>
    <n v="1.4"/>
    <m/>
    <m/>
  </r>
  <r>
    <m/>
    <x v="0"/>
    <n v="32"/>
    <n v="1"/>
    <s v="x"/>
    <x v="32"/>
    <s v="32_1"/>
    <s v="32_1_x"/>
    <s v="Conle"/>
    <s v="Conle"/>
    <s v="Henning und Dieter Conle"/>
    <x v="1"/>
    <s v="nicht verkauft"/>
    <n v="0"/>
    <n v="1"/>
    <n v="1"/>
    <n v="0"/>
    <x v="9"/>
    <n v="0"/>
    <s v="GbR"/>
    <s v="Henning Conle"/>
    <s v="x"/>
    <m/>
    <n v="211"/>
    <n v="1"/>
    <n v="1"/>
    <s v="k. A."/>
    <s v="k. A."/>
    <s v="k. A."/>
    <s v="k. A."/>
    <m/>
    <n v="0"/>
    <m/>
    <m/>
    <s v=""/>
    <n v="199"/>
    <n v="1"/>
    <n v="255"/>
    <n v="0"/>
    <m/>
    <m/>
    <m/>
    <m/>
    <m/>
    <n v="1"/>
    <m/>
    <m/>
  </r>
  <r>
    <m/>
    <x v="0"/>
    <n v="33"/>
    <n v="1"/>
    <n v="1"/>
    <x v="33"/>
    <s v="33_1"/>
    <s v="33_1_1"/>
    <s v="CTS Eventim"/>
    <s v="Schulenberg"/>
    <s v="Klaus-Peter Schulenberg"/>
    <x v="1"/>
    <s v="nicht verkauft"/>
    <n v="0"/>
    <n v="1"/>
    <n v="1"/>
    <n v="0"/>
    <x v="6"/>
    <n v="0"/>
    <s v="KGaA"/>
    <s v="Klaus-Peter Schulenberg 1951 "/>
    <s v="x"/>
    <m/>
    <n v="110"/>
    <n v="2.2000000000000002"/>
    <n v="2"/>
    <n v="2.2000000000000002"/>
    <n v="1.6"/>
    <n v="2.5"/>
    <n v="2.2999999999999998"/>
    <n v="57"/>
    <n v="1"/>
    <n v="3.0028800000000002"/>
    <n v="2.8244100000000003"/>
    <s v="individual"/>
    <n v="117"/>
    <n v="2"/>
    <n v="227"/>
    <n v="0"/>
    <m/>
    <m/>
    <m/>
    <m/>
    <m/>
    <n v="2.8244100000000003"/>
    <s v="x"/>
    <n v="1"/>
  </r>
  <r>
    <m/>
    <x v="0"/>
    <n v="34"/>
    <s v="x"/>
    <s v="x"/>
    <x v="34"/>
    <s v="34_x"/>
    <s v="34_x_x"/>
    <s v="Dachser"/>
    <s v="Rohde-Dachser und Simon"/>
    <m/>
    <x v="1"/>
    <s v="nicht verkauft"/>
    <n v="0"/>
    <n v="0"/>
    <n v="0"/>
    <n v="0"/>
    <x v="15"/>
    <n v="0"/>
    <s v="SE"/>
    <s v="Bernhard Simon 1960"/>
    <m/>
    <m/>
    <n v="81"/>
    <n v="2.9"/>
    <n v="2.7"/>
    <n v="2.2999999999999998"/>
    <n v="2.5"/>
    <n v="2.7"/>
    <n v="2.5"/>
    <m/>
    <n v="0"/>
    <m/>
    <m/>
    <s v=""/>
    <n v="78"/>
    <n v="2.7"/>
    <n v="68"/>
    <n v="2.5"/>
    <m/>
    <m/>
    <m/>
    <m/>
    <m/>
    <n v="2.7"/>
    <m/>
    <m/>
  </r>
  <r>
    <m/>
    <x v="0"/>
    <n v="35"/>
    <n v="1"/>
    <n v="0"/>
    <x v="35"/>
    <s v="35_1"/>
    <s v="35_1_0"/>
    <s v="Dalli-Werk / Grünenthal"/>
    <s v="Wirtz"/>
    <m/>
    <x v="1"/>
    <s v="nicht verkauft"/>
    <n v="0"/>
    <n v="1"/>
    <n v="0"/>
    <n v="0"/>
    <x v="7"/>
    <n v="0"/>
    <s v="KG"/>
    <s v="Hermann Wirtz"/>
    <s v="x"/>
    <m/>
    <n v="157"/>
    <n v="1.4"/>
    <n v="1.4"/>
    <n v="1.8"/>
    <n v="1.8"/>
    <n v="2"/>
    <n v="2.6"/>
    <m/>
    <n v="0"/>
    <m/>
    <m/>
    <s v=""/>
    <n v="150"/>
    <n v="1.4"/>
    <n v="42"/>
    <n v="1.8"/>
    <m/>
    <m/>
    <m/>
    <m/>
    <m/>
    <n v="1.4"/>
    <m/>
    <m/>
  </r>
  <r>
    <m/>
    <x v="0"/>
    <n v="36"/>
    <n v="1"/>
    <n v="1"/>
    <x v="36"/>
    <s v="36_1"/>
    <s v="36_1_1"/>
    <s v="Deichmann"/>
    <s v="Deichmann"/>
    <s v="Heinrich Deichmann"/>
    <x v="1"/>
    <s v="nicht verkauft"/>
    <n v="0"/>
    <n v="1"/>
    <n v="0"/>
    <n v="0"/>
    <x v="3"/>
    <n v="0"/>
    <s v="SE"/>
    <s v="Heinrich Otto Deichmann 1962"/>
    <s v="x"/>
    <m/>
    <n v="51"/>
    <n v="4.4000000000000004"/>
    <n v="3.8"/>
    <n v="4.0999999999999996"/>
    <n v="4.3"/>
    <n v="4.5"/>
    <n v="4.4000000000000004"/>
    <m/>
    <n v="0"/>
    <m/>
    <m/>
    <s v=""/>
    <n v="52"/>
    <n v="3.8"/>
    <n v="27"/>
    <n v="4.3"/>
    <n v="20"/>
    <n v="5.6952220000000002"/>
    <m/>
    <m/>
    <m/>
    <n v="5.6952220000000002"/>
    <m/>
    <m/>
  </r>
  <r>
    <m/>
    <x v="0"/>
    <n v="37"/>
    <n v="1"/>
    <n v="1"/>
    <x v="37"/>
    <s v="37_1"/>
    <s v="37_1_1"/>
    <s v="Dermapharm AG"/>
    <s v="Beier"/>
    <s v="Wilhelm Beier"/>
    <x v="1"/>
    <s v="nicht verkauft"/>
    <n v="0"/>
    <n v="0"/>
    <n v="0"/>
    <n v="0"/>
    <x v="1"/>
    <n v="0"/>
    <s v="SE"/>
    <s v="Wilhelm „Willi“ Beier"/>
    <m/>
    <m/>
    <n v="134"/>
    <n v="1.8"/>
    <n v="1.7"/>
    <n v="3.2"/>
    <n v="1.9"/>
    <n v="1.4"/>
    <n v="1.2"/>
    <n v="60"/>
    <n v="1"/>
    <n v="1.8768"/>
    <n v="2.6421899999999998"/>
    <s v="family"/>
    <n v="134"/>
    <n v="1.7"/>
    <m/>
    <m/>
    <m/>
    <m/>
    <m/>
    <m/>
    <m/>
    <n v="2.6421899999999998"/>
    <m/>
    <n v="2"/>
  </r>
  <r>
    <m/>
    <x v="0"/>
    <n v="38"/>
    <n v="1"/>
    <n v="0"/>
    <x v="38"/>
    <s v="38_1"/>
    <s v="38_1_0"/>
    <s v="Diehl"/>
    <s v="Diehl"/>
    <m/>
    <x v="1"/>
    <s v="nicht verkauft"/>
    <n v="0"/>
    <n v="0"/>
    <n v="0"/>
    <n v="0"/>
    <x v="2"/>
    <n v="0"/>
    <s v="KG"/>
    <s v="Werner Diehl 1946"/>
    <m/>
    <m/>
    <n v="144"/>
    <n v="1.8"/>
    <n v="1.6"/>
    <n v="1.4"/>
    <n v="1.4"/>
    <n v="1.9"/>
    <n v="2"/>
    <m/>
    <n v="0"/>
    <m/>
    <m/>
    <s v=""/>
    <n v="139"/>
    <n v="1.6"/>
    <n v="51"/>
    <n v="1.4"/>
    <m/>
    <m/>
    <m/>
    <m/>
    <m/>
    <n v="1.6"/>
    <m/>
    <m/>
  </r>
  <r>
    <m/>
    <x v="0"/>
    <n v="39"/>
    <n v="1"/>
    <n v="0"/>
    <x v="39"/>
    <s v="39_1"/>
    <s v="39_1_0"/>
    <s v="Dietz AG"/>
    <s v="Dietz"/>
    <m/>
    <x v="1"/>
    <s v="nicht verkauft"/>
    <n v="0"/>
    <n v="1"/>
    <n v="0"/>
    <n v="0"/>
    <x v="5"/>
    <n v="0"/>
    <s v="AG"/>
    <s v="Dr. Wolfgang Dietz "/>
    <s v="x"/>
    <m/>
    <n v="207"/>
    <n v="1"/>
    <n v="1"/>
    <n v="0.9"/>
    <s v="k. A."/>
    <s v="k. A."/>
    <s v="k. A."/>
    <m/>
    <n v="0"/>
    <m/>
    <m/>
    <s v=""/>
    <n v="201"/>
    <n v="1"/>
    <m/>
    <m/>
    <m/>
    <m/>
    <m/>
    <m/>
    <m/>
    <n v="1"/>
    <s v="x"/>
    <m/>
  </r>
  <r>
    <m/>
    <x v="0"/>
    <n v="40"/>
    <n v="1"/>
    <n v="0"/>
    <x v="40"/>
    <s v="40_1"/>
    <s v="40_1_0"/>
    <s v="DKV Euroservice"/>
    <s v="Fischer"/>
    <m/>
    <x v="1"/>
    <s v="nicht verkauft"/>
    <n v="0"/>
    <n v="0"/>
    <n v="0"/>
    <n v="0.5"/>
    <x v="6"/>
    <n v="0"/>
    <s v="KG"/>
    <s v="Jan Fischer 1966_x000a_Nicole Fischer 1964, beide mit je  50%"/>
    <m/>
    <m/>
    <n v="95"/>
    <n v="3.5"/>
    <n v="2.4"/>
    <n v="2"/>
    <n v="1.8"/>
    <n v="1.6"/>
    <n v="1.3"/>
    <m/>
    <n v="0"/>
    <m/>
    <m/>
    <s v=""/>
    <n v="93"/>
    <n v="2.4"/>
    <m/>
    <m/>
    <m/>
    <m/>
    <m/>
    <m/>
    <m/>
    <n v="2.4"/>
    <s v="x"/>
    <m/>
  </r>
  <r>
    <m/>
    <x v="0"/>
    <n v="41"/>
    <s v="x"/>
    <s v="x"/>
    <x v="41"/>
    <s v="41_x"/>
    <s v="41_x_x"/>
    <s v="DM-Drogerien"/>
    <s v="Werner und Lehmann"/>
    <s v="Kevin David Lehmann"/>
    <x v="1"/>
    <s v="nicht verkauft"/>
    <n v="0"/>
    <n v="1"/>
    <n v="0"/>
    <n v="0"/>
    <x v="16"/>
    <n v="0"/>
    <s v="GmbH"/>
    <s v=""/>
    <m/>
    <m/>
    <n v="36"/>
    <n v="6"/>
    <n v="5.2"/>
    <n v="4.8"/>
    <n v="4.5999999999999996"/>
    <n v="4.4000000000000004"/>
    <n v="4.4000000000000004"/>
    <n v="71"/>
    <n v="1"/>
    <n v="2.1583199999999998"/>
    <n v="2.1866400000000001"/>
    <s v="individual"/>
    <m/>
    <m/>
    <m/>
    <m/>
    <m/>
    <m/>
    <m/>
    <e v="#REF!"/>
    <e v="#REF!"/>
    <m/>
    <m/>
    <n v="9"/>
  </r>
  <r>
    <m/>
    <x v="0"/>
    <n v="42"/>
    <n v="1"/>
    <n v="1"/>
    <x v="42"/>
    <s v="42_1"/>
    <s v="42_1_1"/>
    <s v="Dohle"/>
    <s v="Dohle"/>
    <s v="Kurt Dohle"/>
    <x v="1"/>
    <s v="nicht verkauft"/>
    <n v="0"/>
    <n v="0"/>
    <n v="0"/>
    <n v="0"/>
    <x v="1"/>
    <n v="0"/>
    <s v="KG"/>
    <s v="Klaus Dohle 1966"/>
    <m/>
    <m/>
    <n v="161"/>
    <n v="1.4"/>
    <n v="1.4"/>
    <n v="1.3"/>
    <n v="1.5"/>
    <n v="1.5"/>
    <n v="1.8"/>
    <m/>
    <n v="0"/>
    <m/>
    <m/>
    <s v=""/>
    <n v="156"/>
    <n v="1.4"/>
    <n v="86"/>
    <n v="0"/>
    <m/>
    <m/>
    <m/>
    <m/>
    <m/>
    <n v="1.4"/>
    <m/>
    <m/>
  </r>
  <r>
    <m/>
    <x v="0"/>
    <n v="43"/>
    <s v="x"/>
    <s v="x"/>
    <x v="43"/>
    <s v="43_x"/>
    <s v="43_x_x"/>
    <s v="Döhler Group SE"/>
    <s v="Gemmer und Klein"/>
    <m/>
    <x v="1"/>
    <s v="nicht verkauft"/>
    <n v="0"/>
    <n v="0"/>
    <n v="0"/>
    <n v="0"/>
    <x v="2"/>
    <n v="0"/>
    <s v="SE"/>
    <s v="Dr. Jochen Klein 1943 (eh. GF)"/>
    <m/>
    <m/>
    <n v="208"/>
    <n v="1"/>
    <n v="1"/>
    <n v="0.8"/>
    <n v="0.9"/>
    <n v="0.9"/>
    <n v="1"/>
    <m/>
    <n v="0"/>
    <m/>
    <m/>
    <s v=""/>
    <n v="189"/>
    <n v="1"/>
    <m/>
    <m/>
    <m/>
    <m/>
    <m/>
    <m/>
    <m/>
    <n v="1"/>
    <m/>
    <m/>
  </r>
  <r>
    <m/>
    <x v="1"/>
    <n v="44"/>
    <n v="1"/>
    <s v="x"/>
    <x v="44"/>
    <s v="44_1"/>
    <s v="44_1_x"/>
    <s v="Dr. Oetker"/>
    <s v="Oetker"/>
    <s v="Richard und Philip Oetker, Rudolf Louis Schweizer, Markus von Luttitz und Ludwig Graf Douglas"/>
    <x v="1"/>
    <s v="nicht verkauft"/>
    <s v=""/>
    <s v=""/>
    <s v=""/>
    <s v=""/>
    <x v="4"/>
    <s v=""/>
    <s v=""/>
    <s v=""/>
    <m/>
    <m/>
    <n v="43"/>
    <n v="4.5"/>
    <n v="4.5"/>
    <n v="4.5"/>
    <n v="7.4"/>
    <n v="7.6"/>
    <n v="8"/>
    <m/>
    <m/>
    <m/>
    <m/>
    <s v=""/>
    <m/>
    <m/>
    <m/>
    <m/>
    <m/>
    <m/>
    <m/>
    <m/>
    <m/>
    <n v="4.5"/>
    <m/>
    <m/>
  </r>
  <r>
    <m/>
    <x v="1"/>
    <n v="44"/>
    <n v="1"/>
    <s v="x"/>
    <x v="44"/>
    <s v="44_1"/>
    <s v="44_1_x"/>
    <s v="Dr. Oetker"/>
    <s v="Oetker"/>
    <s v="Alfred, Carl Ferdinand und Julia Oetker"/>
    <x v="1"/>
    <s v="nicht verkauft"/>
    <s v=""/>
    <s v=""/>
    <s v=""/>
    <s v=""/>
    <x v="4"/>
    <s v=""/>
    <s v=""/>
    <s v=""/>
    <m/>
    <m/>
    <n v="59"/>
    <n v="3"/>
    <n v="3.5"/>
    <n v="3.5"/>
    <n v="7.4"/>
    <n v="7.6"/>
    <n v="8"/>
    <m/>
    <m/>
    <m/>
    <m/>
    <s v=""/>
    <m/>
    <m/>
    <m/>
    <m/>
    <m/>
    <m/>
    <m/>
    <m/>
    <m/>
    <n v="3.5"/>
    <m/>
    <m/>
  </r>
  <r>
    <m/>
    <x v="1"/>
    <n v="44"/>
    <n v="1"/>
    <n v="1"/>
    <x v="44"/>
    <s v="44_1"/>
    <s v="44_1_1"/>
    <s v="Dr. Oetker"/>
    <s v="Oetker"/>
    <s v="Alfred Oetker"/>
    <x v="1"/>
    <s v="nicht verkauft"/>
    <s v=""/>
    <s v=""/>
    <s v=""/>
    <s v=""/>
    <x v="4"/>
    <s v=""/>
    <s v=""/>
    <s v=""/>
    <m/>
    <m/>
    <m/>
    <m/>
    <m/>
    <m/>
    <m/>
    <m/>
    <m/>
    <n v="52"/>
    <m/>
    <n v="3.6597599999999999"/>
    <n v="3.0066299999999999"/>
    <s v="individual"/>
    <m/>
    <m/>
    <m/>
    <m/>
    <m/>
    <m/>
    <m/>
    <m/>
    <m/>
    <n v="3.0066299999999999"/>
    <s v="x"/>
    <m/>
  </r>
  <r>
    <m/>
    <x v="1"/>
    <n v="44"/>
    <n v="1"/>
    <n v="2"/>
    <x v="44"/>
    <s v="44_1"/>
    <s v="44_1_2"/>
    <s v="Dr. Oetker"/>
    <s v="Oetker"/>
    <s v="Carl Ferdinand Oetker"/>
    <x v="1"/>
    <s v="nicht verkauft"/>
    <s v=""/>
    <s v=""/>
    <s v=""/>
    <s v=""/>
    <x v="4"/>
    <s v=""/>
    <s v=""/>
    <s v=""/>
    <m/>
    <m/>
    <m/>
    <m/>
    <m/>
    <m/>
    <m/>
    <m/>
    <m/>
    <n v="53"/>
    <m/>
    <n v="3.6597599999999999"/>
    <n v="3.0066299999999999"/>
    <s v="individual"/>
    <m/>
    <m/>
    <m/>
    <m/>
    <m/>
    <m/>
    <m/>
    <m/>
    <m/>
    <n v="3.0066299999999999"/>
    <s v="x"/>
    <m/>
  </r>
  <r>
    <m/>
    <x v="1"/>
    <n v="44"/>
    <n v="1"/>
    <n v="3"/>
    <x v="44"/>
    <s v="44_1"/>
    <s v="44_1_3"/>
    <s v="Dr. Oetker"/>
    <s v="Oetker"/>
    <s v="Julia Oetker"/>
    <x v="1"/>
    <s v="nicht verkauft"/>
    <s v=""/>
    <s v=""/>
    <s v=""/>
    <s v=""/>
    <x v="4"/>
    <s v=""/>
    <s v=""/>
    <s v=""/>
    <m/>
    <m/>
    <m/>
    <m/>
    <m/>
    <m/>
    <m/>
    <m/>
    <m/>
    <n v="54"/>
    <m/>
    <n v="3.6597599999999999"/>
    <n v="3.0066299999999999"/>
    <s v="individual"/>
    <m/>
    <m/>
    <m/>
    <m/>
    <m/>
    <m/>
    <m/>
    <m/>
    <m/>
    <n v="3.0066299999999999"/>
    <s v="x"/>
    <m/>
  </r>
  <r>
    <m/>
    <x v="0"/>
    <n v="44"/>
    <s v="x"/>
    <s v="x"/>
    <x v="44"/>
    <s v="44_x"/>
    <s v="44_x_x"/>
    <s v="Dr. Oetker"/>
    <s v="Oetker"/>
    <m/>
    <x v="1"/>
    <s v="nicht verkauft"/>
    <n v="0"/>
    <n v="0"/>
    <n v="0"/>
    <n v="1"/>
    <x v="0"/>
    <n v="0"/>
    <s v="KG"/>
    <s v="Rudolf Louis Schweizer (Beiratschef)"/>
    <m/>
    <m/>
    <m/>
    <n v="7.5"/>
    <n v="8"/>
    <n v="8"/>
    <n v="14.8"/>
    <n v="15.2"/>
    <n v="16"/>
    <m/>
    <n v="3"/>
    <n v="10.979279999999999"/>
    <n v="9.0198900000000002"/>
    <s v=""/>
    <n v="21"/>
    <n v="8"/>
    <n v="8"/>
    <n v="7.4"/>
    <m/>
    <m/>
    <n v="24"/>
    <n v="7.8"/>
    <n v="7.8"/>
    <n v="9.0198900000000002"/>
    <m/>
    <n v="20"/>
  </r>
  <r>
    <m/>
    <x v="0"/>
    <n v="45"/>
    <n v="1"/>
    <n v="1"/>
    <x v="45"/>
    <s v="45_1"/>
    <s v="45_1_1"/>
    <s v="Dräxlmaier"/>
    <s v="Dräxlmaier"/>
    <s v="Fritz Dräxlmaier"/>
    <x v="1"/>
    <s v="nicht verkauft"/>
    <n v="0"/>
    <n v="1"/>
    <n v="0"/>
    <n v="0"/>
    <x v="6"/>
    <n v="0"/>
    <s v="KG"/>
    <s v="Fritz Dräxlmaier 1952"/>
    <s v="x"/>
    <m/>
    <n v="164"/>
    <n v="2"/>
    <n v="1.4"/>
    <n v="1.2"/>
    <n v="1"/>
    <n v="1.1000000000000001"/>
    <n v="1.2"/>
    <n v="99"/>
    <n v="1"/>
    <n v="1.7829599999999999"/>
    <n v="1.3666499999999999"/>
    <s v="individual"/>
    <n v="158"/>
    <n v="1.4"/>
    <n v="129"/>
    <n v="0"/>
    <m/>
    <m/>
    <m/>
    <m/>
    <m/>
    <n v="1.4"/>
    <m/>
    <n v="1"/>
  </r>
  <r>
    <m/>
    <x v="1"/>
    <n v="46"/>
    <n v="1"/>
    <n v="1"/>
    <x v="46"/>
    <s v="46_1"/>
    <s v="46_1_1"/>
    <s v="Droege"/>
    <s v="Droege"/>
    <s v="Walter P. J. Droege"/>
    <x v="1"/>
    <s v="nicht verkauft"/>
    <s v=""/>
    <s v=""/>
    <s v=""/>
    <s v=""/>
    <x v="4"/>
    <s v=""/>
    <s v=""/>
    <s v=""/>
    <s v="x"/>
    <m/>
    <m/>
    <m/>
    <m/>
    <m/>
    <m/>
    <m/>
    <m/>
    <n v="36"/>
    <m/>
    <n v="3.2844000000000002"/>
    <n v="3.9177299999999997"/>
    <s v="individual"/>
    <m/>
    <m/>
    <m/>
    <m/>
    <m/>
    <m/>
    <m/>
    <m/>
    <m/>
    <n v="3.9177299999999997"/>
    <m/>
    <m/>
  </r>
  <r>
    <m/>
    <x v="0"/>
    <n v="46"/>
    <n v="1"/>
    <s v="x"/>
    <x v="46"/>
    <s v="46_1"/>
    <s v="46_1_x"/>
    <s v="Droege"/>
    <s v="Droege"/>
    <s v="Walter P. J. Droege und Hedda im Brahm Droege"/>
    <x v="1"/>
    <s v="nicht verkauft"/>
    <n v="1"/>
    <n v="1"/>
    <n v="1"/>
    <n v="0"/>
    <x v="14"/>
    <n v="0"/>
    <s v="AG"/>
    <s v="Walter Droege 1955 und Sohn Dr. Ernest W. Droege 1985"/>
    <m/>
    <m/>
    <n v="38"/>
    <n v="5"/>
    <n v="5"/>
    <n v="4.5999999999999996"/>
    <n v="4.5999999999999996"/>
    <n v="4.4000000000000004"/>
    <n v="4.2"/>
    <m/>
    <n v="2"/>
    <n v="4.2228000000000003"/>
    <n v="5.01105"/>
    <s v="individual"/>
    <n v="39"/>
    <n v="5"/>
    <n v="88"/>
    <n v="4.5999999999999996"/>
    <m/>
    <m/>
    <m/>
    <m/>
    <m/>
    <n v="5.01105"/>
    <m/>
    <n v="4"/>
  </r>
  <r>
    <m/>
    <x v="1"/>
    <n v="46"/>
    <n v="1"/>
    <n v="2"/>
    <x v="46"/>
    <s v="46_1"/>
    <s v="46_1_2"/>
    <s v="Droege"/>
    <s v="Droege"/>
    <s v="Hedda im Brahm Droege"/>
    <x v="1"/>
    <s v="nicht verkauft"/>
    <s v=""/>
    <s v=""/>
    <s v=""/>
    <s v=""/>
    <x v="4"/>
    <s v=""/>
    <s v=""/>
    <s v=""/>
    <m/>
    <m/>
    <m/>
    <m/>
    <m/>
    <s v=""/>
    <s v=""/>
    <s v=""/>
    <s v=""/>
    <n v="114"/>
    <m/>
    <n v="0.93840000000000001"/>
    <n v="1.0933200000000001"/>
    <s v="individual"/>
    <m/>
    <m/>
    <m/>
    <m/>
    <m/>
    <m/>
    <m/>
    <m/>
    <m/>
    <n v="1.0933200000000001"/>
    <m/>
    <m/>
  </r>
  <r>
    <m/>
    <x v="0"/>
    <n v="47"/>
    <n v="1"/>
    <s v="x"/>
    <x v="47"/>
    <s v="47_1"/>
    <s v="47_1_x"/>
    <s v="DVAG"/>
    <s v="Pohl"/>
    <s v="Andreas und Reinfried Pohl, Jr."/>
    <x v="1"/>
    <s v="nicht verkauft"/>
    <n v="0"/>
    <n v="1"/>
    <n v="1"/>
    <n v="0"/>
    <x v="3"/>
    <n v="0"/>
    <s v="GmbH"/>
    <s v="Reinfried Pohl 1959_x000a_Andreas Pohl"/>
    <s v="x"/>
    <m/>
    <n v="79"/>
    <n v="2.9"/>
    <n v="2.8"/>
    <n v="2.5"/>
    <n v="1.8"/>
    <n v="2.1"/>
    <s v="k. A."/>
    <m/>
    <n v="2"/>
    <n v="3.0028800000000002"/>
    <n v="2.7332999999999998"/>
    <s v="individual"/>
    <n v="77"/>
    <n v="2.8"/>
    <n v="33"/>
    <s v="—"/>
    <m/>
    <m/>
    <m/>
    <m/>
    <m/>
    <n v="2.8"/>
    <m/>
    <n v="6"/>
  </r>
  <r>
    <m/>
    <x v="1"/>
    <n v="47"/>
    <n v="1"/>
    <n v="1"/>
    <x v="47"/>
    <s v="47_1"/>
    <s v="47_1_1"/>
    <s v="DVAG"/>
    <s v="Pohl"/>
    <s v="Andreas Pohl"/>
    <x v="1"/>
    <s v="nicht verkauft"/>
    <s v=""/>
    <s v=""/>
    <s v=""/>
    <s v=""/>
    <x v="4"/>
    <s v=""/>
    <s v=""/>
    <s v=""/>
    <m/>
    <m/>
    <m/>
    <m/>
    <m/>
    <s v=""/>
    <s v=""/>
    <s v=""/>
    <s v=""/>
    <n v="100"/>
    <m/>
    <n v="1.5014400000000001"/>
    <n v="1.3666499999999999"/>
    <s v="individual"/>
    <m/>
    <m/>
    <m/>
    <m/>
    <m/>
    <m/>
    <m/>
    <m/>
    <m/>
    <n v="1.3666499999999999"/>
    <s v="x"/>
    <m/>
  </r>
  <r>
    <m/>
    <x v="1"/>
    <n v="47"/>
    <n v="1"/>
    <n v="2"/>
    <x v="47"/>
    <s v="47_1"/>
    <s v="47_1_2"/>
    <s v="DVAG"/>
    <s v="Pohl"/>
    <s v="Reinfried Pohl, Jr."/>
    <x v="1"/>
    <s v="nicht verkauft"/>
    <s v=""/>
    <s v=""/>
    <s v=""/>
    <s v=""/>
    <x v="4"/>
    <s v=""/>
    <s v=""/>
    <s v=""/>
    <m/>
    <m/>
    <m/>
    <m/>
    <m/>
    <s v=""/>
    <s v=""/>
    <s v=""/>
    <s v=""/>
    <n v="101"/>
    <m/>
    <n v="1.5014400000000001"/>
    <n v="1.3666499999999999"/>
    <s v="individual"/>
    <m/>
    <m/>
    <m/>
    <m/>
    <m/>
    <m/>
    <m/>
    <m/>
    <m/>
    <n v="1.3666499999999999"/>
    <s v="x"/>
    <m/>
  </r>
  <r>
    <m/>
    <x v="0"/>
    <n v="48"/>
    <n v="1"/>
    <n v="0"/>
    <x v="48"/>
    <s v="48_1"/>
    <s v="48_1_0"/>
    <s v="Dyckerhoff Zementwerke"/>
    <s v="Dyckerhoff"/>
    <m/>
    <x v="1"/>
    <s v="Verkauf, 2002 für 500m€"/>
    <n v="1"/>
    <n v="0"/>
    <n v="0"/>
    <n v="0"/>
    <x v="17"/>
    <n v="0"/>
    <s v="Verkauf"/>
    <s v="Philipp Dyckerhoff"/>
    <m/>
    <m/>
    <n v="195"/>
    <n v="1"/>
    <n v="1"/>
    <n v="1"/>
    <n v="1.1000000000000001"/>
    <n v="1.2000000000000002"/>
    <s v="k. A."/>
    <m/>
    <n v="0"/>
    <m/>
    <m/>
    <s v=""/>
    <n v="191"/>
    <n v="1"/>
    <n v="183"/>
    <n v="0"/>
    <m/>
    <m/>
    <m/>
    <m/>
    <m/>
    <n v="1"/>
    <m/>
    <m/>
  </r>
  <r>
    <m/>
    <x v="0"/>
    <n v="49"/>
    <s v="x"/>
    <s v="x"/>
    <x v="49"/>
    <s v="49_x"/>
    <s v="49_x_x"/>
    <s v="E/D/E"/>
    <s v="Trautwein und Scharf"/>
    <m/>
    <x v="4"/>
    <s v="nicht verkauft"/>
    <n v="0"/>
    <n v="1"/>
    <n v="0"/>
    <n v="0"/>
    <x v="3"/>
    <n v="0"/>
    <s v="GmbH"/>
    <s v="Dr. Andreas trautwein 1974"/>
    <s v="x"/>
    <m/>
    <n v="206"/>
    <n v="0.8"/>
    <n v="1"/>
    <n v="0.9"/>
    <n v="1"/>
    <n v="1.1000000000000001"/>
    <s v="k. A."/>
    <m/>
    <n v="0"/>
    <m/>
    <m/>
    <s v=""/>
    <n v="196"/>
    <n v="1"/>
    <m/>
    <m/>
    <m/>
    <m/>
    <m/>
    <m/>
    <m/>
    <n v="1"/>
    <m/>
    <m/>
  </r>
  <r>
    <m/>
    <x v="0"/>
    <n v="50"/>
    <n v="1"/>
    <s v="x"/>
    <x v="50"/>
    <s v="50_1"/>
    <s v="50_1_x"/>
    <s v="Enercon"/>
    <s v="Wobben"/>
    <s v="Thekla und Marie Wobben"/>
    <x v="1"/>
    <s v="nicht verkauft"/>
    <n v="0"/>
    <n v="0"/>
    <n v="0"/>
    <n v="1"/>
    <x v="6"/>
    <n v="0"/>
    <s v="KG"/>
    <s v="Thekla Wobben (Witwe), Aloys Wobben, der Gründer starb 2021"/>
    <m/>
    <m/>
    <n v="97"/>
    <n v="2.4"/>
    <n v="2.2000000000000002"/>
    <n v="2.5"/>
    <n v="3.5"/>
    <n v="4.5"/>
    <n v="5.3"/>
    <n v="25"/>
    <n v="0"/>
    <m/>
    <n v="5.2843799999999996"/>
    <s v="individual"/>
    <n v="100"/>
    <n v="2.2000000000000002"/>
    <n v="38"/>
    <n v="3.5"/>
    <m/>
    <m/>
    <m/>
    <m/>
    <m/>
    <n v="5.2843799999999996"/>
    <s v="x"/>
    <s v="n.m."/>
  </r>
  <r>
    <m/>
    <x v="0"/>
    <n v="51"/>
    <n v="1"/>
    <s v="x"/>
    <x v="51"/>
    <s v="51_1"/>
    <s v="51_1_x"/>
    <s v="EOS"/>
    <s v="Langer"/>
    <s v="Hans J., Marie und Uli Langer"/>
    <x v="2"/>
    <s v="nicht verkauft"/>
    <n v="0"/>
    <n v="1"/>
    <n v="1"/>
    <n v="0.5"/>
    <x v="1"/>
    <n v="0"/>
    <s v="AG"/>
    <s v="Dr. Hans J. Langer, Marie Langer"/>
    <m/>
    <m/>
    <n v="472"/>
    <n v="0.4"/>
    <n v="0.4"/>
    <s v=""/>
    <s v=""/>
    <s v=""/>
    <s v=""/>
    <m/>
    <n v="1"/>
    <n v="2.5336800000000004"/>
    <n v="2.1866400000000001"/>
    <s v="individual"/>
    <n v="225"/>
    <m/>
    <m/>
    <m/>
    <m/>
    <m/>
    <m/>
    <m/>
    <m/>
    <n v="2.1866400000000001"/>
    <m/>
    <n v="2"/>
  </r>
  <r>
    <m/>
    <x v="1"/>
    <n v="51"/>
    <n v="1"/>
    <n v="1"/>
    <x v="51"/>
    <s v="51_1"/>
    <s v="51_1_1"/>
    <s v="EOS"/>
    <s v="Langer"/>
    <s v="Hans Langer"/>
    <x v="2"/>
    <s v="nicht verkauft"/>
    <s v=""/>
    <s v=""/>
    <s v=""/>
    <s v=""/>
    <x v="4"/>
    <s v=""/>
    <s v=""/>
    <s v=""/>
    <m/>
    <m/>
    <m/>
    <m/>
    <m/>
    <s v=""/>
    <s v=""/>
    <s v=""/>
    <s v=""/>
    <n v="70"/>
    <m/>
    <n v="2.5336800000000004"/>
    <n v="2.1866400000000001"/>
    <s v="individual"/>
    <m/>
    <m/>
    <m/>
    <m/>
    <m/>
    <m/>
    <m/>
    <m/>
    <m/>
    <n v="2.1866400000000001"/>
    <s v="x"/>
    <m/>
  </r>
  <r>
    <m/>
    <x v="0"/>
    <n v="52"/>
    <s v="x"/>
    <s v="x"/>
    <x v="52"/>
    <s v="52_x"/>
    <s v="52_x_x"/>
    <s v="Eppendorf"/>
    <s v="Familien Hinz, Arp, von Loeper, Schulz und Weilandt"/>
    <m/>
    <x v="1"/>
    <s v="nicht verkauft"/>
    <n v="0"/>
    <n v="0"/>
    <n v="0"/>
    <n v="1"/>
    <x v="18"/>
    <n v="0"/>
    <s v="SE"/>
    <s v=""/>
    <m/>
    <m/>
    <n v="183"/>
    <n v="1.2"/>
    <n v="1.2"/>
    <n v="0.9"/>
    <n v="0.9"/>
    <n v="0.8"/>
    <s v="k. A."/>
    <m/>
    <n v="0"/>
    <m/>
    <m/>
    <s v=""/>
    <m/>
    <m/>
    <m/>
    <m/>
    <m/>
    <m/>
    <m/>
    <m/>
    <m/>
    <n v="1.2"/>
    <m/>
    <m/>
  </r>
  <r>
    <m/>
    <x v="0"/>
    <n v="53"/>
    <n v="1"/>
    <n v="1"/>
    <x v="53"/>
    <s v="53_1"/>
    <s v="53_1_1"/>
    <s v="EW Gruppe"/>
    <s v="Wesjohann"/>
    <s v="Erich Wesjohann"/>
    <x v="1"/>
    <s v="nicht verkauft"/>
    <n v="0"/>
    <n v="1"/>
    <n v="0"/>
    <n v="0"/>
    <x v="8"/>
    <n v="0"/>
    <s v="GmbH"/>
    <s v="Vorstand: Erich Wesjohann 1945_x000a_Dirk Wesjohann 1972_x000a_Jan Wesjohann 1976"/>
    <s v="x"/>
    <m/>
    <n v="126"/>
    <n v="2.1"/>
    <n v="1.9"/>
    <n v="1.5"/>
    <n v="0.8"/>
    <n v="0.8"/>
    <n v="0.7"/>
    <n v="27"/>
    <n v="1"/>
    <n v="4.9735199999999997"/>
    <n v="5.1021599999999996"/>
    <s v="family"/>
    <n v="122"/>
    <n v="1.9"/>
    <n v="388"/>
    <n v="0"/>
    <m/>
    <m/>
    <m/>
    <m/>
    <m/>
    <n v="5.1021599999999996"/>
    <s v="x"/>
    <n v="3"/>
  </r>
  <r>
    <m/>
    <x v="0"/>
    <n v="54"/>
    <n v="1"/>
    <n v="1"/>
    <x v="54"/>
    <s v="54_1"/>
    <s v="54_1_1"/>
    <s v="F. Loh-Gruppe"/>
    <s v="Loh"/>
    <s v="Friedhelm Loh"/>
    <x v="1"/>
    <s v="nicht verkauft"/>
    <n v="0"/>
    <n v="1"/>
    <n v="0"/>
    <n v="0"/>
    <x v="8"/>
    <n v="0"/>
    <s v="KG"/>
    <s v="Friedhelm Loh "/>
    <s v="x"/>
    <m/>
    <n v="60"/>
    <n v="4.5"/>
    <n v="3.5"/>
    <n v="3.5"/>
    <n v="2.2999999999999998"/>
    <n v="2.5"/>
    <n v="2.4"/>
    <n v="12"/>
    <n v="1"/>
    <n v="9.1024799999999999"/>
    <n v="8.1087900000000008"/>
    <s v="individual"/>
    <n v="58"/>
    <n v="3.5"/>
    <n v="64"/>
    <n v="2.2999999999999998"/>
    <m/>
    <m/>
    <m/>
    <m/>
    <m/>
    <n v="8.1087900000000008"/>
    <s v="x"/>
    <n v="3"/>
  </r>
  <r>
    <m/>
    <x v="0"/>
    <n v="55"/>
    <n v="1"/>
    <n v="0"/>
    <x v="55"/>
    <s v="55_1"/>
    <s v="55_1_0"/>
    <s v="Festo"/>
    <s v="Stoll"/>
    <m/>
    <x v="1"/>
    <s v="nicht verkauft"/>
    <n v="0"/>
    <n v="0"/>
    <n v="0"/>
    <n v="0"/>
    <x v="12"/>
    <n v="0"/>
    <s v="KG"/>
    <s v="Stellvertretende Aufsichtsratsvorsitzende_x000a_Curt Michael Stoll_x000a_Dr. Ulrich Stoll"/>
    <m/>
    <m/>
    <n v="109"/>
    <n v="2.2000000000000002"/>
    <n v="2"/>
    <n v="2.2000000000000002"/>
    <n v="2"/>
    <n v="2"/>
    <n v="2"/>
    <m/>
    <n v="0"/>
    <m/>
    <m/>
    <s v=""/>
    <n v="112"/>
    <n v="2"/>
    <n v="87"/>
    <n v="2"/>
    <m/>
    <m/>
    <m/>
    <m/>
    <m/>
    <n v="2"/>
    <m/>
    <m/>
  </r>
  <r>
    <m/>
    <x v="0"/>
    <n v="56"/>
    <n v="1"/>
    <n v="0"/>
    <x v="56"/>
    <s v="56_1"/>
    <s v="56_1_0"/>
    <s v="Fielmann"/>
    <s v="Fielmann"/>
    <s v="Günther und Marc Fielmann"/>
    <x v="1"/>
    <s v="nicht verkauft"/>
    <n v="0"/>
    <n v="1"/>
    <n v="0"/>
    <n v="0"/>
    <x v="1"/>
    <n v="0"/>
    <s v="AG"/>
    <s v="Günther Fielmann 1939_x000a_Marc Fielmann"/>
    <s v="x"/>
    <m/>
    <n v="88"/>
    <n v="2.9"/>
    <n v="2.4"/>
    <n v="4.0999999999999996"/>
    <n v="4.0999999999999996"/>
    <n v="4.0999999999999996"/>
    <n v="3.6"/>
    <n v="34"/>
    <n v="1"/>
    <n v="3.6597599999999999"/>
    <n v="4.2821700000000007"/>
    <s v="family"/>
    <n v="94"/>
    <n v="2.4"/>
    <m/>
    <m/>
    <m/>
    <m/>
    <m/>
    <m/>
    <m/>
    <n v="4.2821700000000007"/>
    <m/>
    <n v="2"/>
  </r>
  <r>
    <m/>
    <x v="0"/>
    <n v="57"/>
    <n v="1"/>
    <n v="0"/>
    <x v="57"/>
    <s v="57_1"/>
    <s v="57_1_0"/>
    <s v="Flick Konglomerat"/>
    <s v="Flick"/>
    <m/>
    <x v="1"/>
    <s v="Verkauf, 1986 für 3,2 Mrd DM nach Steuern verk. "/>
    <n v="1"/>
    <n v="0"/>
    <n v="0"/>
    <n v="1"/>
    <x v="9"/>
    <n v="0"/>
    <s v="Verkauf"/>
    <s v="Ingrid Flick "/>
    <m/>
    <m/>
    <n v="78"/>
    <n v="3"/>
    <n v="2.8"/>
    <n v="2.8"/>
    <n v="2.7"/>
    <n v="2.8"/>
    <n v="3"/>
    <m/>
    <n v="0"/>
    <m/>
    <m/>
    <s v=""/>
    <n v="74"/>
    <n v="2.8"/>
    <n v="43"/>
    <n v="2.7"/>
    <m/>
    <m/>
    <m/>
    <m/>
    <m/>
    <n v="2.8"/>
    <m/>
    <m/>
  </r>
  <r>
    <m/>
    <x v="0"/>
    <n v="58"/>
    <n v="1"/>
    <n v="1"/>
    <x v="58"/>
    <s v="58_1"/>
    <s v="58_1_1"/>
    <s v="Freiberger"/>
    <s v="Freiberger"/>
    <s v="Ernst Freiberger"/>
    <x v="1"/>
    <s v="nicht verkauft"/>
    <n v="0"/>
    <n v="1"/>
    <n v="1"/>
    <n v="0"/>
    <x v="9"/>
    <n v="0"/>
    <s v="KG"/>
    <s v="Ernst Freiberger 1950 "/>
    <s v="x"/>
    <m/>
    <n v="67"/>
    <n v="3"/>
    <n v="3.2"/>
    <n v="3"/>
    <n v="2"/>
    <n v="1.8"/>
    <n v="1.5"/>
    <m/>
    <n v="0"/>
    <m/>
    <m/>
    <s v=""/>
    <n v="65"/>
    <n v="3.2"/>
    <n v="175"/>
    <n v="0"/>
    <m/>
    <m/>
    <m/>
    <m/>
    <m/>
    <n v="3.2"/>
    <m/>
    <m/>
  </r>
  <r>
    <m/>
    <x v="0"/>
    <n v="59"/>
    <n v="1"/>
    <n v="1"/>
    <x v="59"/>
    <s v="59_1"/>
    <s v="59_1_1"/>
    <s v="Fressnapf"/>
    <s v="Toeller"/>
    <s v="Torsten Toeller"/>
    <x v="1"/>
    <s v="nicht verkauft"/>
    <n v="0"/>
    <n v="0"/>
    <n v="0"/>
    <n v="0"/>
    <x v="8"/>
    <n v="0"/>
    <s v="SE"/>
    <s v="Torsten Toeller "/>
    <m/>
    <m/>
    <n v="123"/>
    <n v="2.1"/>
    <n v="2"/>
    <n v="1.8"/>
    <n v="1.6"/>
    <n v="1.5"/>
    <n v="1.4"/>
    <n v="78"/>
    <n v="1"/>
    <n v="1.9706400000000002"/>
    <n v="2.0044200000000001"/>
    <s v="individual"/>
    <n v="119"/>
    <n v="2"/>
    <n v="152"/>
    <n v="0"/>
    <m/>
    <m/>
    <m/>
    <m/>
    <m/>
    <n v="2.0044200000000001"/>
    <m/>
    <n v="3"/>
  </r>
  <r>
    <m/>
    <x v="0"/>
    <n v="60"/>
    <n v="1"/>
    <n v="0"/>
    <x v="60"/>
    <s v="60_1"/>
    <s v="60_1_0"/>
    <s v="Freudenberg"/>
    <s v="Freudenberg"/>
    <m/>
    <x v="1"/>
    <s v="nicht verkauft"/>
    <n v="0"/>
    <n v="0"/>
    <n v="0"/>
    <n v="0"/>
    <x v="19"/>
    <n v="0"/>
    <s v="SE"/>
    <s v="Martin Wentzler "/>
    <m/>
    <m/>
    <n v="42"/>
    <n v="5.4"/>
    <n v="4.5999999999999996"/>
    <n v="4.3"/>
    <n v="4.5"/>
    <n v="5"/>
    <s v="k. A."/>
    <m/>
    <n v="0"/>
    <m/>
    <m/>
    <s v=""/>
    <n v="43"/>
    <n v="4.5999999999999996"/>
    <n v="465"/>
    <n v="4.5"/>
    <m/>
    <m/>
    <m/>
    <m/>
    <m/>
    <n v="4.5999999999999996"/>
    <m/>
    <m/>
  </r>
  <r>
    <m/>
    <x v="0"/>
    <n v="61"/>
    <n v="1"/>
    <n v="1"/>
    <x v="61"/>
    <s v="61_1"/>
    <s v="61_1_1"/>
    <s v="GEA-Konzern / Bochum"/>
    <s v="Happel"/>
    <s v="Otto Happel, Jr."/>
    <x v="1"/>
    <s v="Verkauf "/>
    <n v="1"/>
    <n v="0"/>
    <n v="0"/>
    <n v="0"/>
    <x v="14"/>
    <n v="0"/>
    <s v="Verkauf"/>
    <s v="Otto Happel 1948  und Sohn Felix Happel "/>
    <m/>
    <m/>
    <n v="48"/>
    <n v="4.2"/>
    <n v="4"/>
    <n v="3.8"/>
    <n v="4"/>
    <n v="4"/>
    <n v="3.5"/>
    <n v="56"/>
    <n v="1"/>
    <n v="2.7213599999999998"/>
    <n v="2.8244100000000003"/>
    <s v="individual"/>
    <n v="46"/>
    <n v="4"/>
    <n v="57"/>
    <n v="4"/>
    <m/>
    <m/>
    <m/>
    <m/>
    <m/>
    <n v="4"/>
    <m/>
    <n v="5"/>
  </r>
  <r>
    <m/>
    <x v="0"/>
    <n v="62"/>
    <n v="1"/>
    <n v="0"/>
    <x v="62"/>
    <s v="62_1"/>
    <s v="62_1_0"/>
    <s v="GEOBRA"/>
    <s v="Brandstätter"/>
    <m/>
    <x v="3"/>
    <s v="nicht verkauft"/>
    <n v="0"/>
    <n v="0"/>
    <n v="0"/>
    <n v="1"/>
    <x v="6"/>
    <n v="0"/>
    <s v="GmbH"/>
    <s v="Marianne Albert (eh. Sekretärin von brandstätter)"/>
    <m/>
    <m/>
    <n v="147"/>
    <s v="nicht aufgelistet"/>
    <n v="1.6"/>
    <n v="1.1000000000000001"/>
    <n v="1.3"/>
    <n v="1.5"/>
    <n v="1.5"/>
    <m/>
    <n v="0"/>
    <m/>
    <m/>
    <s v=""/>
    <n v="137"/>
    <n v="1.6"/>
    <n v="99"/>
    <s v="—"/>
    <m/>
    <m/>
    <m/>
    <m/>
    <m/>
    <n v="1.6"/>
    <m/>
    <m/>
  </r>
  <r>
    <m/>
    <x v="0"/>
    <n v="63"/>
    <n v="1"/>
    <n v="1"/>
    <x v="63"/>
    <s v="63_1"/>
    <s v="63_1_1"/>
    <s v="Gerling"/>
    <s v="Gerling"/>
    <s v="Rolf Gerling"/>
    <x v="1"/>
    <s v="Verkauf, 2005 – 1,3 Mrd€ "/>
    <n v="1"/>
    <n v="0"/>
    <n v="0"/>
    <n v="0"/>
    <x v="8"/>
    <n v="0"/>
    <s v="Verkauf"/>
    <s v="Rolf Gerling 1954 "/>
    <m/>
    <m/>
    <n v="179"/>
    <n v="1.2"/>
    <n v="1.2"/>
    <n v="1.2"/>
    <n v="1"/>
    <n v="1"/>
    <n v="1.1000000000000001"/>
    <n v="89"/>
    <n v="1"/>
    <n v="1.59528"/>
    <n v="1.54887"/>
    <s v="individual"/>
    <n v="176"/>
    <n v="1.2"/>
    <n v="122"/>
    <n v="0"/>
    <m/>
    <m/>
    <m/>
    <m/>
    <m/>
    <n v="1.54887"/>
    <m/>
    <n v="3"/>
  </r>
  <r>
    <m/>
    <x v="0"/>
    <n v="64"/>
    <n v="1"/>
    <n v="0"/>
    <x v="64"/>
    <s v="64_1"/>
    <s v="64_1_0"/>
    <s v="Getec"/>
    <s v="Gerhold"/>
    <s v="Karl Gerhold"/>
    <x v="1"/>
    <s v="Verkauf, 2016 (75), 2021 (100%  für 4 Mrd€ verk.) "/>
    <n v="1"/>
    <n v="1"/>
    <n v="0"/>
    <n v="0"/>
    <x v="8"/>
    <n v="0"/>
    <s v="Verkauf"/>
    <s v="Dr. Karl Gerhold 1950 "/>
    <s v="x"/>
    <m/>
    <n v="191"/>
    <n v="1.1000000000000001"/>
    <n v="1.1000000000000001"/>
    <n v="0.6"/>
    <n v="0.6"/>
    <n v="0.4"/>
    <n v="0.4"/>
    <m/>
    <n v="0"/>
    <m/>
    <m/>
    <s v=""/>
    <n v="188"/>
    <n v="1.1000000000000001"/>
    <m/>
    <m/>
    <m/>
    <m/>
    <m/>
    <m/>
    <m/>
    <n v="1.1000000000000001"/>
    <m/>
    <m/>
  </r>
  <r>
    <m/>
    <x v="0"/>
    <n v="65"/>
    <n v="1"/>
    <n v="0"/>
    <x v="65"/>
    <s v="65_1"/>
    <s v="65_1_0"/>
    <s v="GETRAG"/>
    <s v="Hagenmeyer"/>
    <m/>
    <x v="1"/>
    <s v="Verkauf, 2015 für 1,75 Mrd € "/>
    <n v="1"/>
    <n v="0"/>
    <n v="0"/>
    <n v="0"/>
    <x v="16"/>
    <n v="0"/>
    <s v="Verkauf"/>
    <s v="Tobias Hagenmeyer"/>
    <m/>
    <m/>
    <n v="143"/>
    <n v="1.6"/>
    <n v="1.6"/>
    <n v="1.5"/>
    <n v="1.1000000000000001"/>
    <n v="1.2"/>
    <n v="1.2"/>
    <m/>
    <n v="0"/>
    <m/>
    <m/>
    <s v=""/>
    <n v="143"/>
    <n v="1.6"/>
    <n v="118"/>
    <n v="0"/>
    <m/>
    <m/>
    <m/>
    <m/>
    <m/>
    <n v="1.6"/>
    <m/>
    <m/>
  </r>
  <r>
    <m/>
    <x v="0"/>
    <n v="66"/>
    <n v="1"/>
    <n v="1"/>
    <x v="66"/>
    <s v="66_1"/>
    <s v="66_1_1"/>
    <s v="Globus SB-Warenhaus"/>
    <s v="Bruch"/>
    <s v="Thomas Bruch"/>
    <x v="1"/>
    <s v="nicht verkauft"/>
    <n v="0"/>
    <n v="1"/>
    <n v="0"/>
    <n v="0"/>
    <x v="8"/>
    <n v="0"/>
    <s v="KG"/>
    <s v="Thomas Bruch 1950  (bis 2020 CEO, Haupteigner)_x000a_Matthias Bruch (ab 2020 CEO)"/>
    <s v="x"/>
    <m/>
    <n v="105"/>
    <n v="2.1"/>
    <n v="2.1"/>
    <n v="2.2999999999999998"/>
    <n v="2.2000000000000002"/>
    <n v="2.2000000000000002"/>
    <n v="2.1"/>
    <n v="102"/>
    <n v="1"/>
    <n v="1.03224"/>
    <n v="1.2755399999999999"/>
    <s v="individual"/>
    <n v="102"/>
    <n v="2.1"/>
    <n v="54"/>
    <n v="2.2000000000000002"/>
    <m/>
    <m/>
    <m/>
    <m/>
    <m/>
    <n v="2.1"/>
    <m/>
    <n v="3"/>
  </r>
  <r>
    <m/>
    <x v="0"/>
    <n v="67"/>
    <n v="1"/>
    <n v="0"/>
    <x v="67"/>
    <s v="67_1"/>
    <s v="67_1_0"/>
    <s v="Goldbeck"/>
    <s v="Goldbeck"/>
    <m/>
    <x v="1"/>
    <s v="nicht verkauft"/>
    <n v="0"/>
    <n v="1"/>
    <n v="0"/>
    <n v="0"/>
    <x v="9"/>
    <n v="0"/>
    <s v="SE"/>
    <s v="Jan-Hendrik Goldbeck_x000a_Jörg-Uwe Goldbeck "/>
    <s v="x"/>
    <m/>
    <n v="104"/>
    <n v="2.4"/>
    <n v="2.2000000000000002"/>
    <n v="1.6"/>
    <n v="1.4"/>
    <n v="1.3"/>
    <n v="1.1000000000000001"/>
    <m/>
    <n v="0"/>
    <m/>
    <m/>
    <s v=""/>
    <n v="99"/>
    <n v="2.2000000000000002"/>
    <n v="133"/>
    <n v="0"/>
    <m/>
    <m/>
    <m/>
    <m/>
    <m/>
    <n v="2.2000000000000002"/>
    <m/>
    <m/>
  </r>
  <r>
    <m/>
    <x v="0"/>
    <n v="68"/>
    <n v="1"/>
    <n v="0"/>
    <x v="68"/>
    <s v="68_1"/>
    <s v="68_1_0"/>
    <s v="Grohe"/>
    <s v="Grohe"/>
    <s v="Klaus Grohe"/>
    <x v="1"/>
    <s v="nicht verkauft"/>
    <n v="0"/>
    <n v="0"/>
    <n v="0"/>
    <n v="0"/>
    <x v="16"/>
    <n v="0"/>
    <s v="SE"/>
    <s v="Richard Johannes Grohe 1965"/>
    <m/>
    <m/>
    <n v="188"/>
    <n v="1.1000000000000001"/>
    <n v="1.1000000000000001"/>
    <n v="1.1000000000000001"/>
    <n v="0.8"/>
    <n v="0.7"/>
    <n v="0.6"/>
    <m/>
    <n v="0"/>
    <m/>
    <m/>
    <s v=""/>
    <n v="183"/>
    <n v="1.1000000000000001"/>
    <n v="163"/>
    <n v="0"/>
    <m/>
    <m/>
    <m/>
    <m/>
    <m/>
    <n v="1.1000000000000001"/>
    <m/>
    <m/>
  </r>
  <r>
    <m/>
    <x v="0"/>
    <n v="69"/>
    <n v="1"/>
    <n v="0"/>
    <x v="69"/>
    <s v="69_1"/>
    <s v="69_1_0"/>
    <s v="Gruner &amp; Jahr"/>
    <s v="Gruner und Jahr"/>
    <m/>
    <x v="1"/>
    <s v="Verkauf 1973"/>
    <n v="1"/>
    <n v="0"/>
    <n v="0"/>
    <n v="0"/>
    <x v="20"/>
    <n v="0"/>
    <s v="Verkauf"/>
    <s v="John Jahr 1965"/>
    <m/>
    <m/>
    <n v="113"/>
    <n v="1.8"/>
    <n v="2"/>
    <n v="2"/>
    <n v="2"/>
    <n v="2"/>
    <n v="2"/>
    <m/>
    <n v="0"/>
    <m/>
    <m/>
    <s v=""/>
    <n v="113"/>
    <n v="2"/>
    <n v="41"/>
    <n v="2"/>
    <m/>
    <m/>
    <m/>
    <m/>
    <m/>
    <n v="2"/>
    <m/>
    <m/>
  </r>
  <r>
    <m/>
    <x v="0"/>
    <n v="70"/>
    <n v="1"/>
    <n v="0"/>
    <x v="70"/>
    <s v="70_1"/>
    <s v="70_1_0"/>
    <s v="Hager Electro"/>
    <s v="Hager"/>
    <m/>
    <x v="1"/>
    <s v="nicht verkauft"/>
    <n v="0"/>
    <n v="1"/>
    <n v="0"/>
    <n v="0"/>
    <x v="2"/>
    <n v="0"/>
    <s v="SE"/>
    <s v="Daniel Hager 1972"/>
    <s v="x"/>
    <m/>
    <n v="124"/>
    <n v="2"/>
    <n v="2"/>
    <n v="1.7"/>
    <n v="1.5"/>
    <n v="1.5"/>
    <n v="1.5"/>
    <m/>
    <n v="0"/>
    <m/>
    <m/>
    <s v=""/>
    <n v="114"/>
    <n v="2"/>
    <n v="114"/>
    <n v="0"/>
    <m/>
    <m/>
    <m/>
    <m/>
    <m/>
    <n v="2"/>
    <m/>
    <m/>
  </r>
  <r>
    <m/>
    <x v="0"/>
    <n v="71"/>
    <s v="x"/>
    <s v="x"/>
    <x v="71"/>
    <s v="71_x"/>
    <s v="71_x_x"/>
    <s v="Haindl"/>
    <s v="Gollwitzer und Haindl-Hieber, Haindl, Holzhey"/>
    <m/>
    <x v="1"/>
    <s v="Verkauf 2001  3,6 Mrd€ "/>
    <n v="1"/>
    <n v="0"/>
    <n v="0"/>
    <n v="0"/>
    <x v="18"/>
    <n v="0"/>
    <s v="Verkauf"/>
    <m/>
    <m/>
    <m/>
    <m/>
    <n v="3.5"/>
    <n v="3.5"/>
    <n v="3.2"/>
    <n v="3.0999999999999996"/>
    <n v="2.9000000000000004"/>
    <n v="2.9000000000000004"/>
    <m/>
    <n v="0"/>
    <m/>
    <m/>
    <m/>
    <m/>
    <m/>
    <m/>
    <m/>
    <m/>
    <m/>
    <m/>
    <m/>
    <m/>
    <m/>
    <m/>
    <m/>
  </r>
  <r>
    <m/>
    <x v="1"/>
    <n v="71"/>
    <n v="1"/>
    <n v="1"/>
    <x v="71"/>
    <s v="71_1"/>
    <s v="71_1_1"/>
    <s v="Haindl"/>
    <s v="Haindl"/>
    <s v="Clemens Haindl"/>
    <x v="1"/>
    <s v="Verkauf 2001  3,6 Mrd€ "/>
    <n v="1"/>
    <n v="0"/>
    <n v="0"/>
    <n v="0"/>
    <x v="10"/>
    <n v="0"/>
    <s v="Verkauf"/>
    <s v="Philipp Haindl"/>
    <m/>
    <m/>
    <n v="131"/>
    <n v="1.8"/>
    <n v="1.8"/>
    <n v="1.5"/>
    <n v="1.4"/>
    <n v="1.1000000000000001"/>
    <n v="1.1000000000000001"/>
    <m/>
    <m/>
    <m/>
    <m/>
    <s v=""/>
    <n v="123"/>
    <n v="1.8"/>
    <n v="62"/>
    <n v="1.4"/>
    <m/>
    <m/>
    <m/>
    <m/>
    <m/>
    <n v="1.8"/>
    <m/>
    <m/>
  </r>
  <r>
    <m/>
    <x v="1"/>
    <n v="71"/>
    <n v="2"/>
    <n v="0"/>
    <x v="71"/>
    <s v="71_2"/>
    <s v="71_2_0"/>
    <s v="Haindl"/>
    <s v="Holzhey"/>
    <m/>
    <x v="1"/>
    <s v="Verkauf 2001  3,6 Mrd€ "/>
    <s v=""/>
    <s v=""/>
    <s v=""/>
    <s v=""/>
    <x v="4"/>
    <s v=""/>
    <s v=""/>
    <s v=""/>
    <m/>
    <m/>
    <n v="290"/>
    <n v="0.7"/>
    <n v="0.7"/>
    <n v="0.7"/>
    <n v="0.7"/>
    <n v="0.7"/>
    <n v="0.7"/>
    <m/>
    <m/>
    <m/>
    <m/>
    <s v=""/>
    <m/>
    <m/>
    <n v="173"/>
    <n v="0"/>
    <m/>
    <m/>
    <m/>
    <m/>
    <m/>
    <n v="0.7"/>
    <m/>
    <m/>
  </r>
  <r>
    <m/>
    <x v="1"/>
    <n v="71"/>
    <n v="3"/>
    <n v="0"/>
    <x v="71"/>
    <s v="71_3"/>
    <s v="71_3_0"/>
    <s v="Haindl"/>
    <s v="Gollwitzer und Haindl-Hieber"/>
    <m/>
    <x v="1"/>
    <s v="Verkauf 2001  3,6 Mrd€ "/>
    <n v="1"/>
    <n v="0"/>
    <n v="0"/>
    <n v="0"/>
    <x v="2"/>
    <n v="0"/>
    <s v="Verkauf"/>
    <s v="Dr. Stephan Gollwitzer 1954"/>
    <m/>
    <m/>
    <n v="196"/>
    <n v="1"/>
    <n v="1"/>
    <n v="1"/>
    <n v="1"/>
    <n v="1.1000000000000001"/>
    <n v="1.1000000000000001"/>
    <m/>
    <m/>
    <m/>
    <m/>
    <s v=""/>
    <n v="190"/>
    <n v="1"/>
    <m/>
    <m/>
    <m/>
    <m/>
    <m/>
    <m/>
    <m/>
    <n v="1"/>
    <m/>
    <m/>
  </r>
  <r>
    <m/>
    <x v="0"/>
    <n v="72"/>
    <n v="1"/>
    <n v="0"/>
    <x v="72"/>
    <s v="72_1"/>
    <s v="72_1_0"/>
    <s v="Haniel"/>
    <s v="Haniel"/>
    <m/>
    <x v="1"/>
    <s v="nicht verkauft"/>
    <n v="0"/>
    <n v="0"/>
    <n v="0"/>
    <n v="0"/>
    <x v="21"/>
    <n v="0"/>
    <s v="GmbH"/>
    <s v="Prof. Dr. Kay Windthorst"/>
    <m/>
    <m/>
    <n v="40"/>
    <n v="4.5"/>
    <n v="4.7"/>
    <n v="5"/>
    <n v="5"/>
    <n v="6"/>
    <s v="k. A."/>
    <m/>
    <n v="0"/>
    <m/>
    <m/>
    <s v=""/>
    <n v="42"/>
    <n v="4.7"/>
    <n v="462"/>
    <n v="5"/>
    <m/>
    <m/>
    <m/>
    <m/>
    <m/>
    <n v="4.7"/>
    <m/>
    <m/>
  </r>
  <r>
    <m/>
    <x v="0"/>
    <n v="73"/>
    <n v="1"/>
    <n v="0"/>
    <x v="73"/>
    <s v="73_1"/>
    <s v="73_1_0"/>
    <s v="Haribo"/>
    <s v="Riegel"/>
    <m/>
    <x v="1"/>
    <s v="nicht verkauft"/>
    <n v="0"/>
    <n v="1"/>
    <n v="0"/>
    <n v="0"/>
    <x v="10"/>
    <n v="0"/>
    <s v="KG"/>
    <s v="Hans-Guido Riegel"/>
    <s v="x"/>
    <m/>
    <n v="70"/>
    <n v="3"/>
    <n v="3"/>
    <n v="2.8"/>
    <n v="3"/>
    <n v="3.1"/>
    <n v="3"/>
    <m/>
    <n v="0"/>
    <m/>
    <m/>
    <s v=""/>
    <n v="67"/>
    <n v="3"/>
    <n v="36"/>
    <n v="3"/>
    <m/>
    <m/>
    <m/>
    <m/>
    <m/>
    <n v="3"/>
    <m/>
    <m/>
  </r>
  <r>
    <m/>
    <x v="0"/>
    <n v="74"/>
    <n v="1"/>
    <n v="0"/>
    <x v="74"/>
    <s v="74_1"/>
    <s v="74_1_0"/>
    <s v="Hella"/>
    <s v="Hueck"/>
    <m/>
    <x v="1"/>
    <s v="Verkauf 2021, ca. 4 Mrd€ "/>
    <n v="1"/>
    <n v="0"/>
    <n v="0"/>
    <n v="0"/>
    <x v="22"/>
    <n v="0"/>
    <s v="Verkauf"/>
    <s v="Jürgen Behrend"/>
    <m/>
    <m/>
    <n v="39"/>
    <n v="5"/>
    <n v="4.8"/>
    <n v="5.0999999999999996"/>
    <n v="4"/>
    <n v="3.8"/>
    <s v="k. A."/>
    <m/>
    <n v="0"/>
    <m/>
    <m/>
    <s v=""/>
    <n v="41"/>
    <n v="4.8"/>
    <n v="82"/>
    <n v="4"/>
    <m/>
    <m/>
    <m/>
    <m/>
    <m/>
    <n v="4.8"/>
    <m/>
    <m/>
  </r>
  <r>
    <m/>
    <x v="0"/>
    <n v="75"/>
    <n v="1"/>
    <s v="x"/>
    <x v="75"/>
    <s v="75_1"/>
    <s v="75_1_x"/>
    <s v="Helm"/>
    <s v="Schnabel"/>
    <s v="Dieter und Stephan Schnabel"/>
    <x v="1"/>
    <s v="nicht verkauft"/>
    <n v="0"/>
    <n v="1"/>
    <n v="0"/>
    <n v="0"/>
    <x v="2"/>
    <n v="0"/>
    <s v="AG"/>
    <s v="Stephan Schnabel 1975"/>
    <s v="x"/>
    <m/>
    <n v="127"/>
    <n v="2.1"/>
    <n v="1.8"/>
    <n v="2.2000000000000002"/>
    <n v="2.5"/>
    <n v="2.8"/>
    <n v="3"/>
    <m/>
    <n v="2"/>
    <n v="3.6597600000000003"/>
    <n v="2.4599700000000002"/>
    <s v="individual"/>
    <n v="125"/>
    <n v="1.8"/>
    <m/>
    <m/>
    <m/>
    <m/>
    <m/>
    <m/>
    <m/>
    <n v="2.4599700000000002"/>
    <m/>
    <n v="5"/>
  </r>
  <r>
    <m/>
    <x v="1"/>
    <n v="75"/>
    <n v="1"/>
    <n v="1"/>
    <x v="75"/>
    <s v="75_1"/>
    <s v="75_1_1"/>
    <s v="Helm"/>
    <s v="Schnabel"/>
    <s v="Dieter Schnabel"/>
    <x v="1"/>
    <s v="nicht verkauft"/>
    <s v=""/>
    <s v=""/>
    <s v=""/>
    <s v=""/>
    <x v="4"/>
    <s v=""/>
    <s v=""/>
    <s v=""/>
    <m/>
    <m/>
    <m/>
    <m/>
    <m/>
    <s v=""/>
    <s v=""/>
    <s v=""/>
    <s v=""/>
    <n v="90"/>
    <m/>
    <n v="2.4398400000000002"/>
    <n v="1.54887"/>
    <s v="individual"/>
    <m/>
    <m/>
    <n v="77"/>
    <n v="2.5"/>
    <m/>
    <m/>
    <m/>
    <m/>
    <m/>
    <n v="1.54887"/>
    <s v="x"/>
    <m/>
  </r>
  <r>
    <m/>
    <x v="1"/>
    <n v="75"/>
    <n v="1"/>
    <n v="2"/>
    <x v="75"/>
    <s v="75_1"/>
    <s v="75_1_2"/>
    <s v="Helm"/>
    <s v="Schnabel"/>
    <s v="Stephan Schnabel"/>
    <x v="1"/>
    <s v="nicht verkauft"/>
    <s v=""/>
    <s v=""/>
    <s v=""/>
    <s v=""/>
    <x v="4"/>
    <s v=""/>
    <s v=""/>
    <s v=""/>
    <m/>
    <m/>
    <m/>
    <m/>
    <m/>
    <s v=""/>
    <s v=""/>
    <s v=""/>
    <s v=""/>
    <n v="133"/>
    <m/>
    <n v="1.2199200000000001"/>
    <n v="0.91110000000000002"/>
    <s v="individual"/>
    <m/>
    <m/>
    <m/>
    <m/>
    <m/>
    <m/>
    <m/>
    <m/>
    <m/>
    <n v="0.91110000000000002"/>
    <m/>
    <m/>
  </r>
  <r>
    <m/>
    <x v="0"/>
    <n v="76"/>
    <s v="x"/>
    <s v="x"/>
    <x v="76"/>
    <s v="76_x"/>
    <s v="76_x_x"/>
    <s v="Henkel"/>
    <s v="Henkel"/>
    <s v="Christoph Henkel"/>
    <x v="1"/>
    <s v="nicht verkauft"/>
    <n v="0"/>
    <n v="0"/>
    <n v="0"/>
    <n v="1"/>
    <x v="23"/>
    <n v="0"/>
    <s v="KGaA"/>
    <s v="Dr. Simone Bagel-Trah "/>
    <m/>
    <m/>
    <n v="12"/>
    <n v="15.2"/>
    <n v="14"/>
    <n v="16.5"/>
    <n v="18"/>
    <n v="20"/>
    <s v="k. A."/>
    <n v="103"/>
    <n v="1"/>
    <n v="1.31376"/>
    <n v="1.2755399999999999"/>
    <s v="individual"/>
    <n v="14"/>
    <n v="14"/>
    <m/>
    <m/>
    <m/>
    <m/>
    <m/>
    <m/>
    <m/>
    <m/>
    <m/>
    <n v="99"/>
  </r>
  <r>
    <m/>
    <x v="0"/>
    <n v="77"/>
    <n v="1"/>
    <n v="0"/>
    <x v="77"/>
    <s v="77_1"/>
    <s v="77_1_0"/>
    <s v="Heraeus"/>
    <s v="Heraeus"/>
    <m/>
    <x v="1"/>
    <s v="nicht verkauft"/>
    <n v="0"/>
    <n v="1"/>
    <n v="0"/>
    <n v="0"/>
    <x v="23"/>
    <n v="0"/>
    <s v="GmbH"/>
    <s v="Jan Rinnert"/>
    <s v="x"/>
    <m/>
    <n v="22"/>
    <n v="7.4"/>
    <n v="7.5"/>
    <n v="7.5"/>
    <n v="7"/>
    <n v="6.8"/>
    <s v="k. A."/>
    <m/>
    <n v="0"/>
    <m/>
    <m/>
    <s v=""/>
    <n v="24"/>
    <n v="7.5"/>
    <n v="459"/>
    <n v="7"/>
    <m/>
    <m/>
    <m/>
    <m/>
    <m/>
    <n v="7.5"/>
    <m/>
    <m/>
  </r>
  <r>
    <m/>
    <x v="1"/>
    <n v="78"/>
    <n v="1"/>
    <n v="1"/>
    <x v="78"/>
    <s v="78_1"/>
    <s v="78_1_1"/>
    <s v="Hexal"/>
    <s v="Strüngmann"/>
    <s v="Andreas Strüngmann"/>
    <x v="1"/>
    <s v="Verkauf 2005 f. 7,5 Mrd$ "/>
    <s v=""/>
    <s v=""/>
    <s v=""/>
    <s v=""/>
    <x v="4"/>
    <s v=""/>
    <s v=""/>
    <s v=""/>
    <m/>
    <m/>
    <n v="9"/>
    <n v="13"/>
    <n v="14.8"/>
    <n v="24"/>
    <n v="5.5"/>
    <n v="4.4000000000000004"/>
    <n v="4.0999999999999996"/>
    <n v="8"/>
    <m/>
    <n v="10.791600000000001"/>
    <n v="10.842090000000001"/>
    <s v="family"/>
    <m/>
    <m/>
    <n v="58"/>
    <n v="5.5"/>
    <n v="10"/>
    <n v="11.677899999999999"/>
    <m/>
    <m/>
    <m/>
    <n v="14.8"/>
    <m/>
    <m/>
  </r>
  <r>
    <m/>
    <x v="1"/>
    <n v="78"/>
    <n v="1"/>
    <n v="2"/>
    <x v="78"/>
    <s v="78_1"/>
    <s v="78_1_2"/>
    <s v="Hexal"/>
    <s v="Strüngmann"/>
    <s v="Thomas Strüngmann"/>
    <x v="1"/>
    <s v="Verkauf 2005 f. 7,5 Mrd$ "/>
    <s v=""/>
    <s v=""/>
    <s v=""/>
    <s v=""/>
    <x v="4"/>
    <s v=""/>
    <s v=""/>
    <s v=""/>
    <m/>
    <m/>
    <n v="10"/>
    <n v="13"/>
    <n v="14.8"/>
    <n v="24"/>
    <n v="5.5"/>
    <n v="4.4000000000000004"/>
    <n v="4.0999999999999996"/>
    <n v="9"/>
    <m/>
    <n v="10.791600000000001"/>
    <n v="10.842090000000001"/>
    <s v="family"/>
    <m/>
    <m/>
    <n v="59"/>
    <n v="5.5"/>
    <n v="9"/>
    <n v="11.677899999999999"/>
    <m/>
    <m/>
    <m/>
    <n v="14.8"/>
    <m/>
    <m/>
  </r>
  <r>
    <m/>
    <x v="0"/>
    <n v="78"/>
    <n v="1"/>
    <s v="x"/>
    <x v="78"/>
    <s v="78_1"/>
    <s v="78_1_x"/>
    <s v="Hexal"/>
    <s v="Strüngmann"/>
    <s v="Andreas und Thomas Strüngmann"/>
    <x v="1"/>
    <s v="Verkauf 2005 f. 7,5 Mrd$ "/>
    <n v="1"/>
    <n v="0"/>
    <n v="0"/>
    <n v="0"/>
    <x v="3"/>
    <n v="0"/>
    <s v="Verkauf"/>
    <s v="Zwillinge: Thomas Strüngmann_x000a_Andreas Strüngmann"/>
    <m/>
    <m/>
    <m/>
    <n v="26"/>
    <n v="29.6"/>
    <n v="48"/>
    <n v="11"/>
    <n v="8.8000000000000007"/>
    <n v="8.1999999999999993"/>
    <m/>
    <n v="2"/>
    <n v="21.583200000000001"/>
    <n v="21.684180000000001"/>
    <s v=""/>
    <n v="5"/>
    <n v="29.2"/>
    <m/>
    <m/>
    <m/>
    <m/>
    <m/>
    <m/>
    <m/>
    <n v="29.6"/>
    <s v="x"/>
    <n v="6"/>
  </r>
  <r>
    <m/>
    <x v="0"/>
    <n v="79"/>
    <n v="1"/>
    <n v="0"/>
    <x v="79"/>
    <s v="79_1"/>
    <s v="79_1_0"/>
    <s v="Hipp"/>
    <s v="Hipp"/>
    <m/>
    <x v="1"/>
    <s v="nicht verkauft"/>
    <n v="0"/>
    <n v="1"/>
    <n v="0"/>
    <n v="0"/>
    <x v="11"/>
    <n v="1"/>
    <s v="Schweiz"/>
    <s v="Paulus Hipp 1950 _x000a_Claus Hipp 1938 "/>
    <s v="x"/>
    <m/>
    <n v="197"/>
    <n v="1"/>
    <n v="1"/>
    <n v="1"/>
    <n v="1"/>
    <n v="1"/>
    <n v="1"/>
    <m/>
    <n v="0"/>
    <m/>
    <m/>
    <s v=""/>
    <n v="197"/>
    <n v="1"/>
    <n v="146"/>
    <n v="0"/>
    <m/>
    <m/>
    <m/>
    <m/>
    <m/>
    <n v="1"/>
    <m/>
    <m/>
  </r>
  <r>
    <m/>
    <x v="0"/>
    <n v="80"/>
    <n v="1"/>
    <s v="x"/>
    <x v="80"/>
    <s v="80_1"/>
    <s v="80_1_x"/>
    <s v="Holtzbrinck"/>
    <s v="Holtzbrinck"/>
    <s v="Stefan von Holtzbrinck und Christiane Schöller"/>
    <x v="1"/>
    <s v="nicht verkauft"/>
    <n v="0"/>
    <n v="1"/>
    <n v="0"/>
    <n v="0"/>
    <x v="8"/>
    <n v="0"/>
    <s v="KG"/>
    <s v="Stefan von  Holtzbrinck 1963"/>
    <s v="x"/>
    <m/>
    <n v="128"/>
    <n v="1.7"/>
    <n v="1.8"/>
    <n v="1.8"/>
    <n v="1.5"/>
    <n v="1.6"/>
    <n v="1.7"/>
    <m/>
    <n v="2"/>
    <n v="5.72424"/>
    <n v="5.2843800000000005"/>
    <s v="individual"/>
    <n v="128"/>
    <n v="1.8"/>
    <n v="81"/>
    <n v="0"/>
    <m/>
    <m/>
    <m/>
    <m/>
    <m/>
    <n v="5.2843800000000005"/>
    <m/>
    <n v="2"/>
  </r>
  <r>
    <m/>
    <x v="1"/>
    <n v="80"/>
    <n v="1"/>
    <n v="1"/>
    <x v="80"/>
    <s v="80_1"/>
    <s v="80_1_1"/>
    <s v="Holtzbrinck"/>
    <s v="Holtzbrinck"/>
    <s v="Christiane Schöller"/>
    <x v="1"/>
    <s v="nicht verkauft"/>
    <s v=""/>
    <s v=""/>
    <s v=""/>
    <s v=""/>
    <x v="4"/>
    <s v=""/>
    <s v=""/>
    <s v=""/>
    <m/>
    <m/>
    <m/>
    <m/>
    <m/>
    <s v=""/>
    <s v=""/>
    <s v=""/>
    <s v=""/>
    <n v="68"/>
    <m/>
    <n v="2.5336800000000004"/>
    <n v="2.2777500000000002"/>
    <s v="individual"/>
    <m/>
    <m/>
    <m/>
    <m/>
    <m/>
    <m/>
    <m/>
    <m/>
    <m/>
    <n v="2.2777500000000002"/>
    <s v="x"/>
    <m/>
  </r>
  <r>
    <m/>
    <x v="1"/>
    <n v="80"/>
    <n v="1"/>
    <n v="2"/>
    <x v="80"/>
    <s v="80_1"/>
    <s v="80_1_2"/>
    <s v="Holtzbrinck"/>
    <s v="Holtzbrinck"/>
    <s v="Stefan von Holtzbrinck"/>
    <x v="1"/>
    <s v="nicht verkauft"/>
    <s v=""/>
    <s v=""/>
    <s v=""/>
    <s v=""/>
    <x v="4"/>
    <s v=""/>
    <s v=""/>
    <s v=""/>
    <m/>
    <m/>
    <m/>
    <m/>
    <m/>
    <s v=""/>
    <s v=""/>
    <s v=""/>
    <s v=""/>
    <n v="55"/>
    <m/>
    <n v="3.1905600000000001"/>
    <n v="3.0066299999999999"/>
    <s v="individual"/>
    <m/>
    <m/>
    <m/>
    <m/>
    <m/>
    <m/>
    <n v="96"/>
    <n v="2.25"/>
    <n v="2.25"/>
    <n v="3.0066299999999999"/>
    <s v="x"/>
    <m/>
  </r>
  <r>
    <m/>
    <x v="0"/>
    <n v="81"/>
    <n v="1"/>
    <n v="0"/>
    <x v="81"/>
    <s v="81_1"/>
    <s v="81_1_0"/>
    <s v="Hornbach"/>
    <s v="Hornbach"/>
    <m/>
    <x v="1"/>
    <s v="nicht verkauft"/>
    <n v="0"/>
    <n v="0"/>
    <n v="0"/>
    <n v="0"/>
    <x v="24"/>
    <n v="0"/>
    <s v="KGaA"/>
    <s v="Steffen Hornbach 1958"/>
    <m/>
    <m/>
    <n v="99"/>
    <n v="2.1"/>
    <n v="2.2000000000000002"/>
    <n v="2.2000000000000002"/>
    <n v="2"/>
    <n v="1.5"/>
    <s v="k. A."/>
    <m/>
    <n v="0"/>
    <m/>
    <m/>
    <s v=""/>
    <n v="96"/>
    <n v="2.2000000000000002"/>
    <n v="128"/>
    <n v="0"/>
    <m/>
    <m/>
    <m/>
    <m/>
    <m/>
    <n v="2.2000000000000002"/>
    <m/>
    <m/>
  </r>
  <r>
    <m/>
    <x v="0"/>
    <n v="83"/>
    <n v="1"/>
    <n v="1"/>
    <x v="82"/>
    <s v="83_1"/>
    <s v="83_1_1"/>
    <s v="Hubert Burda"/>
    <s v="Burda"/>
    <s v="Hubert Burda"/>
    <x v="1"/>
    <s v="nicht verkauft"/>
    <n v="0"/>
    <n v="0"/>
    <n v="0"/>
    <n v="0"/>
    <x v="1"/>
    <n v="0"/>
    <s v="KG"/>
    <s v="Hubert Burda"/>
    <m/>
    <m/>
    <n v="56"/>
    <n v="3.8"/>
    <n v="3.7"/>
    <n v="4"/>
    <n v="4"/>
    <n v="4"/>
    <n v="4"/>
    <n v="44"/>
    <n v="1"/>
    <n v="3.8474399999999997"/>
    <n v="3.5532900000000001"/>
    <s v="individual"/>
    <n v="53"/>
    <n v="3.7"/>
    <n v="34"/>
    <n v="4"/>
    <m/>
    <m/>
    <m/>
    <m/>
    <m/>
    <n v="3.7"/>
    <s v="x"/>
    <n v="2"/>
  </r>
  <r>
    <m/>
    <x v="0"/>
    <n v="84"/>
    <n v="1"/>
    <n v="0"/>
    <x v="83"/>
    <s v="84_1"/>
    <s v="84_1_0"/>
    <s v="Hymer"/>
    <s v="Hymer"/>
    <m/>
    <x v="1"/>
    <s v="Verkauf 2018 für 2,1 Mrd €"/>
    <n v="1"/>
    <n v="0"/>
    <n v="0"/>
    <n v="0.5"/>
    <x v="1"/>
    <n v="0"/>
    <s v="Verkauf"/>
    <s v="Geschwister:_x000a_Carolin Hachenberg 1984_x000a_Christian Hymer 1985"/>
    <m/>
    <m/>
    <n v="141"/>
    <n v="1.6"/>
    <n v="1.6"/>
    <n v="1.6"/>
    <n v="1.6"/>
    <n v="1.8"/>
    <n v="2"/>
    <m/>
    <n v="0"/>
    <m/>
    <m/>
    <s v=""/>
    <n v="141"/>
    <n v="1.6"/>
    <n v="349"/>
    <n v="0"/>
    <m/>
    <m/>
    <m/>
    <m/>
    <m/>
    <n v="1.6"/>
    <m/>
    <m/>
  </r>
  <r>
    <m/>
    <x v="0"/>
    <n v="85"/>
    <n v="1"/>
    <s v="x"/>
    <x v="84"/>
    <s v="85_1"/>
    <s v="85_1_x"/>
    <s v="INA-Holding"/>
    <s v="Schaeffler"/>
    <s v="Georg Schaeffler und Maria-Elisabeth Schaeffler-Thumann"/>
    <x v="1"/>
    <s v="nicht verkauft"/>
    <n v="0"/>
    <n v="0"/>
    <n v="0"/>
    <n v="0"/>
    <x v="6"/>
    <n v="0"/>
    <s v="KG"/>
    <s v="Georg Schaeffler 1964"/>
    <m/>
    <m/>
    <n v="18"/>
    <n v="9.1"/>
    <n v="8.1"/>
    <n v="12.1"/>
    <n v="10.5"/>
    <n v="13.4"/>
    <n v="17"/>
    <m/>
    <n v="2"/>
    <n v="12.011519999999999"/>
    <n v="9.2021099999999993"/>
    <s v="individual"/>
    <n v="20"/>
    <n v="8.1"/>
    <n v="97"/>
    <n v="10.5"/>
    <m/>
    <m/>
    <m/>
    <m/>
    <m/>
    <n v="9.2021099999999993"/>
    <m/>
    <n v="0"/>
  </r>
  <r>
    <m/>
    <x v="1"/>
    <n v="85"/>
    <n v="1"/>
    <n v="1"/>
    <x v="84"/>
    <s v="85_1"/>
    <s v="85_1_1"/>
    <s v="INA-Holding"/>
    <s v="Schaeffler"/>
    <s v="Georg Schaeffler"/>
    <x v="1"/>
    <s v="nicht verkauft"/>
    <s v=""/>
    <s v=""/>
    <s v=""/>
    <s v=""/>
    <x v="4"/>
    <s v=""/>
    <s v=""/>
    <s v=""/>
    <m/>
    <m/>
    <m/>
    <m/>
    <m/>
    <s v=""/>
    <s v=""/>
    <s v=""/>
    <s v=""/>
    <n v="15"/>
    <m/>
    <n v="9.5716799999999989"/>
    <n v="7.3799099999999997"/>
    <s v="individual"/>
    <m/>
    <m/>
    <m/>
    <m/>
    <n v="18"/>
    <n v="5.7311540000000001"/>
    <m/>
    <m/>
    <m/>
    <n v="7.3799099999999997"/>
    <s v="x"/>
    <m/>
  </r>
  <r>
    <m/>
    <x v="1"/>
    <n v="85"/>
    <n v="1"/>
    <n v="2"/>
    <x v="84"/>
    <s v="85_1"/>
    <s v="85_1_2"/>
    <s v="INA-Holding"/>
    <s v="Schaeffler"/>
    <s v="Maria-Elisabeth Schaeffler-Thumann"/>
    <x v="1"/>
    <s v="nicht verkauft"/>
    <s v=""/>
    <s v=""/>
    <s v=""/>
    <s v=""/>
    <x v="4"/>
    <s v=""/>
    <s v=""/>
    <s v=""/>
    <m/>
    <m/>
    <m/>
    <m/>
    <m/>
    <s v=""/>
    <s v=""/>
    <s v=""/>
    <s v=""/>
    <n v="79"/>
    <m/>
    <n v="2.4398400000000002"/>
    <n v="1.8222"/>
    <s v="individual"/>
    <m/>
    <m/>
    <m/>
    <m/>
    <m/>
    <m/>
    <m/>
    <m/>
    <m/>
    <n v="1.8222"/>
    <s v="x"/>
    <m/>
  </r>
  <r>
    <m/>
    <x v="0"/>
    <n v="86"/>
    <n v="1"/>
    <n v="0"/>
    <x v="85"/>
    <s v="86_1"/>
    <s v="86_1_0"/>
    <s v="JAB Holding"/>
    <s v="Reimann"/>
    <m/>
    <x v="0"/>
    <s v="Verkauf und Investment"/>
    <n v="1"/>
    <n v="0"/>
    <n v="0"/>
    <n v="0"/>
    <x v="15"/>
    <n v="1"/>
    <s v="Luxemburg"/>
    <s v="Stefan Reimann Andersen 1963"/>
    <m/>
    <m/>
    <n v="2"/>
    <n v="30.5"/>
    <n v="34"/>
    <n v="29.5"/>
    <n v="32"/>
    <n v="35"/>
    <n v="33"/>
    <m/>
    <n v="4"/>
    <n v="20.269440000000003"/>
    <m/>
    <s v="individual"/>
    <n v="3"/>
    <n v="34"/>
    <n v="4"/>
    <n v="32"/>
    <m/>
    <m/>
    <m/>
    <m/>
    <m/>
    <n v="34"/>
    <s v="x"/>
    <n v="8"/>
  </r>
  <r>
    <m/>
    <x v="1"/>
    <n v="86"/>
    <n v="1"/>
    <n v="1"/>
    <x v="85"/>
    <s v="86_1"/>
    <s v="86_1_1"/>
    <s v="JAB Holding"/>
    <s v="Reimann"/>
    <s v="Wolfgang Reimann"/>
    <x v="1"/>
    <s v="Verkauf und Investment"/>
    <s v=""/>
    <s v=""/>
    <s v=""/>
    <s v=""/>
    <x v="4"/>
    <s v=""/>
    <s v=""/>
    <s v=""/>
    <m/>
    <m/>
    <m/>
    <m/>
    <m/>
    <s v=""/>
    <s v=""/>
    <s v=""/>
    <s v=""/>
    <n v="21"/>
    <m/>
    <n v="5.0673600000000008"/>
    <n v="5.2843799999999996"/>
    <s v="individual"/>
    <m/>
    <m/>
    <m/>
    <m/>
    <m/>
    <m/>
    <m/>
    <m/>
    <m/>
    <n v="5.2843799999999996"/>
    <m/>
    <m/>
  </r>
  <r>
    <m/>
    <x v="1"/>
    <n v="86"/>
    <n v="1"/>
    <n v="2"/>
    <x v="85"/>
    <s v="86_1"/>
    <s v="86_1_2"/>
    <s v="JAB Holding"/>
    <s v="Reimann"/>
    <s v="Matthias Reimann-Andersen"/>
    <x v="1"/>
    <s v="Verkauf und Investment"/>
    <s v=""/>
    <s v=""/>
    <s v=""/>
    <s v=""/>
    <x v="4"/>
    <s v=""/>
    <s v=""/>
    <s v=""/>
    <m/>
    <m/>
    <m/>
    <m/>
    <m/>
    <s v=""/>
    <s v=""/>
    <s v=""/>
    <s v=""/>
    <n v="22"/>
    <m/>
    <n v="5.0673600000000008"/>
    <n v="5.2843799999999996"/>
    <s v="individual"/>
    <m/>
    <m/>
    <m/>
    <m/>
    <m/>
    <m/>
    <m/>
    <m/>
    <m/>
    <n v="5.2843799999999996"/>
    <m/>
    <m/>
  </r>
  <r>
    <m/>
    <x v="1"/>
    <n v="86"/>
    <n v="1"/>
    <n v="3"/>
    <x v="85"/>
    <s v="86_1"/>
    <s v="86_1_3"/>
    <s v="JAB Holding"/>
    <s v="Reimann"/>
    <s v="Renate Reimann-Haas"/>
    <x v="1"/>
    <s v="Verkauf und Investment"/>
    <s v=""/>
    <s v=""/>
    <s v=""/>
    <s v=""/>
    <x v="4"/>
    <s v=""/>
    <s v=""/>
    <s v=""/>
    <m/>
    <m/>
    <m/>
    <m/>
    <m/>
    <s v=""/>
    <s v=""/>
    <s v=""/>
    <s v=""/>
    <n v="24"/>
    <m/>
    <n v="5.0673600000000008"/>
    <n v="5.2843799999999996"/>
    <s v="individual"/>
    <m/>
    <m/>
    <m/>
    <m/>
    <m/>
    <m/>
    <m/>
    <m/>
    <m/>
    <n v="5.2843799999999996"/>
    <m/>
    <m/>
  </r>
  <r>
    <m/>
    <x v="1"/>
    <n v="86"/>
    <n v="1"/>
    <n v="4"/>
    <x v="85"/>
    <s v="86_1"/>
    <s v="86_1_4"/>
    <s v="JAB Holding"/>
    <s v="Reimann"/>
    <s v="Stefan Reimann-Andersen"/>
    <x v="1"/>
    <s v="Verkauf und Investment"/>
    <s v=""/>
    <s v=""/>
    <s v=""/>
    <s v=""/>
    <x v="4"/>
    <s v=""/>
    <s v=""/>
    <s v=""/>
    <m/>
    <m/>
    <m/>
    <m/>
    <m/>
    <s v=""/>
    <s v=""/>
    <s v=""/>
    <s v=""/>
    <n v="23"/>
    <m/>
    <n v="5.0673600000000008"/>
    <n v="5.2843799999999996"/>
    <s v="individual"/>
    <m/>
    <m/>
    <m/>
    <m/>
    <m/>
    <m/>
    <m/>
    <m/>
    <m/>
    <n v="5.2843799999999996"/>
    <m/>
    <m/>
  </r>
  <r>
    <m/>
    <x v="1"/>
    <n v="86"/>
    <n v="1"/>
    <n v="4"/>
    <x v="85"/>
    <s v="86_1"/>
    <s v="86_1_4"/>
    <s v="JAB Holding"/>
    <s v="Reimann"/>
    <s v="Andrea Reimann-Ciardelli"/>
    <x v="1"/>
    <s v="Verkauf und Investment"/>
    <m/>
    <m/>
    <m/>
    <m/>
    <x v="25"/>
    <m/>
    <m/>
    <m/>
    <m/>
    <m/>
    <m/>
    <m/>
    <m/>
    <m/>
    <m/>
    <m/>
    <m/>
    <m/>
    <m/>
    <m/>
    <m/>
    <m/>
    <m/>
    <m/>
    <m/>
    <m/>
    <m/>
    <m/>
    <m/>
    <m/>
    <m/>
    <m/>
    <m/>
    <m/>
  </r>
  <r>
    <m/>
    <x v="0"/>
    <n v="88"/>
    <n v="1"/>
    <s v="x"/>
    <x v="86"/>
    <s v="88_1"/>
    <s v="88_1_x"/>
    <s v="Jägermeister"/>
    <s v="Rehm und Findel-Mast"/>
    <s v="Florian Rehm, Christina Flügel und Andreas Kreuter"/>
    <x v="1"/>
    <s v="nicht verkauft"/>
    <n v="0"/>
    <n v="0"/>
    <n v="0"/>
    <n v="0"/>
    <x v="9"/>
    <n v="0"/>
    <s v="SE"/>
    <s v="Florian Rehm 1977 "/>
    <m/>
    <m/>
    <n v="158"/>
    <n v="1.7"/>
    <n v="1.4"/>
    <n v="1.6"/>
    <n v="1.6"/>
    <n v="1.6"/>
    <s v="k. A."/>
    <m/>
    <n v="0"/>
    <m/>
    <m/>
    <s v=""/>
    <n v="153"/>
    <n v="1.4"/>
    <m/>
    <m/>
    <m/>
    <m/>
    <m/>
    <m/>
    <m/>
    <n v="1.4"/>
    <m/>
    <m/>
  </r>
  <r>
    <m/>
    <x v="0"/>
    <n v="89"/>
    <s v="x"/>
    <s v="x"/>
    <x v="87"/>
    <s v="89_x"/>
    <s v="89_x_x"/>
    <s v="Jebsen &amp; Jessen"/>
    <s v="Jebsen und Jessen"/>
    <m/>
    <x v="1"/>
    <s v="nicht verkauft"/>
    <n v="0"/>
    <n v="1"/>
    <n v="0"/>
    <n v="0"/>
    <x v="1"/>
    <n v="0"/>
    <s v="KG"/>
    <s v="J. Peter Jessen"/>
    <s v="x"/>
    <m/>
    <n v="173"/>
    <n v="1.5"/>
    <n v="1.3"/>
    <n v="0.7"/>
    <n v="0.4"/>
    <n v="0.5"/>
    <s v="k. A."/>
    <m/>
    <n v="0"/>
    <m/>
    <m/>
    <s v=""/>
    <n v="162"/>
    <n v="1.3"/>
    <m/>
    <m/>
    <m/>
    <m/>
    <m/>
    <m/>
    <m/>
    <n v="1.3"/>
    <m/>
    <m/>
  </r>
  <r>
    <m/>
    <x v="0"/>
    <n v="90"/>
    <n v="1"/>
    <n v="1"/>
    <x v="88"/>
    <s v="90_1"/>
    <s v="90_1_1"/>
    <s v="Josef Buchmann"/>
    <s v="Buchmann"/>
    <s v="Josef Buchmann"/>
    <x v="1"/>
    <s v="nicht verkauft"/>
    <n v="0"/>
    <n v="0"/>
    <n v="0"/>
    <n v="0"/>
    <x v="5"/>
    <n v="0"/>
    <s v="KG"/>
    <s v="Josef Buchmann 1930"/>
    <m/>
    <m/>
    <n v="176"/>
    <n v="1.1000000000000001"/>
    <n v="1.2"/>
    <n v="1.2"/>
    <n v="1.2"/>
    <n v="1.4"/>
    <n v="1.3"/>
    <m/>
    <n v="0"/>
    <m/>
    <m/>
    <s v=""/>
    <n v="180"/>
    <n v="1.2"/>
    <n v="105"/>
    <n v="0"/>
    <m/>
    <m/>
    <m/>
    <m/>
    <m/>
    <n v="1.2"/>
    <s v="x"/>
    <m/>
  </r>
  <r>
    <m/>
    <x v="0"/>
    <n v="91"/>
    <n v="1"/>
    <n v="0"/>
    <x v="89"/>
    <s v="91_1"/>
    <s v="91_1_0"/>
    <s v="Kärcher"/>
    <s v="Kärcher"/>
    <m/>
    <x v="1"/>
    <s v="nicht verkauft"/>
    <n v="0"/>
    <n v="0"/>
    <n v="0"/>
    <n v="0"/>
    <x v="16"/>
    <n v="0"/>
    <s v="KG"/>
    <s v="50% Johannes Kärcher (eh. Konzernchef)_x000a_50% Eva-Susanne Zimmermann v. Siefart. Mittlerweile auch die Kinder zu gleichen bet. Johannes 6 Kinder, Eva: 2 Kinder "/>
    <m/>
    <m/>
    <n v="65"/>
    <n v="3.3"/>
    <n v="3.3"/>
    <n v="3.2"/>
    <n v="3.1"/>
    <n v="3.2"/>
    <n v="3.2"/>
    <m/>
    <n v="0"/>
    <m/>
    <m/>
    <s v=""/>
    <n v="61"/>
    <n v="3.3"/>
    <n v="50"/>
    <n v="3.1"/>
    <m/>
    <m/>
    <m/>
    <m/>
    <m/>
    <n v="3.3"/>
    <m/>
    <m/>
  </r>
  <r>
    <m/>
    <x v="0"/>
    <n v="92"/>
    <n v="1"/>
    <n v="0"/>
    <x v="90"/>
    <s v="92_1"/>
    <s v="92_1_0"/>
    <s v="Karl Storz"/>
    <s v="Storz"/>
    <m/>
    <x v="1"/>
    <s v="nicht verkauft"/>
    <n v="0"/>
    <n v="1"/>
    <n v="0"/>
    <n v="0"/>
    <x v="1"/>
    <n v="0"/>
    <s v="KG"/>
    <s v="Schwestern:_x000a_Gudrun Heine 1954_x000a_Sybill Storz 1937_x000a__x0009__x0009__x000a_Karl-Christian Storz 1966: 2019 CEO"/>
    <s v="x"/>
    <m/>
    <n v="184"/>
    <n v="1.5"/>
    <n v="1.1000000000000001"/>
    <n v="1.1000000000000001"/>
    <n v="1.1000000000000001"/>
    <n v="1"/>
    <n v="1"/>
    <m/>
    <n v="2"/>
    <n v="5.4427199999999996"/>
    <n v="5.4665999999999997"/>
    <s v="individual"/>
    <n v="185"/>
    <n v="1.1000000000000001"/>
    <n v="219"/>
    <n v="0"/>
    <m/>
    <m/>
    <m/>
    <m/>
    <m/>
    <n v="5.4665999999999997"/>
    <m/>
    <n v="1"/>
  </r>
  <r>
    <m/>
    <x v="1"/>
    <n v="92"/>
    <n v="1"/>
    <n v="1"/>
    <x v="90"/>
    <s v="92_1"/>
    <s v="92_1_1"/>
    <s v="Karl Storz"/>
    <s v="Storz"/>
    <s v="Gudrun Heine"/>
    <x v="1"/>
    <s v="nicht verkauft"/>
    <s v=""/>
    <s v=""/>
    <s v=""/>
    <s v=""/>
    <x v="4"/>
    <s v=""/>
    <s v=""/>
    <s v=""/>
    <m/>
    <m/>
    <m/>
    <m/>
    <m/>
    <s v=""/>
    <s v=""/>
    <s v=""/>
    <s v=""/>
    <n v="58"/>
    <m/>
    <n v="2.7213599999999998"/>
    <n v="2.7332999999999998"/>
    <s v="individual"/>
    <m/>
    <m/>
    <m/>
    <m/>
    <m/>
    <m/>
    <m/>
    <m/>
    <m/>
    <n v="2.7332999999999998"/>
    <s v="x"/>
    <m/>
  </r>
  <r>
    <m/>
    <x v="1"/>
    <n v="92"/>
    <n v="1"/>
    <n v="2"/>
    <x v="90"/>
    <s v="92_1"/>
    <s v="92_1_2"/>
    <s v="Karl Storz"/>
    <s v="Storz"/>
    <s v="Sybill Storz"/>
    <x v="1"/>
    <s v="nicht verkauft"/>
    <s v=""/>
    <s v=""/>
    <s v=""/>
    <s v=""/>
    <x v="4"/>
    <s v=""/>
    <s v=""/>
    <s v=""/>
    <m/>
    <m/>
    <m/>
    <m/>
    <m/>
    <s v=""/>
    <s v=""/>
    <s v=""/>
    <s v=""/>
    <n v="59"/>
    <m/>
    <n v="2.7213599999999998"/>
    <n v="2.7332999999999998"/>
    <s v="individual"/>
    <m/>
    <m/>
    <m/>
    <m/>
    <m/>
    <m/>
    <m/>
    <m/>
    <m/>
    <n v="2.7332999999999998"/>
    <s v="x"/>
    <m/>
  </r>
  <r>
    <m/>
    <x v="0"/>
    <n v="93"/>
    <n v="1"/>
    <s v="x"/>
    <x v="91"/>
    <s v="93_1"/>
    <s v="93_1_x"/>
    <s v="Klingel Gruppe"/>
    <s v="Kohm"/>
    <s v="Joachim und Andreas Kohm"/>
    <x v="4"/>
    <s v="nicht verkauft"/>
    <n v="0"/>
    <n v="0"/>
    <n v="0"/>
    <n v="0"/>
    <x v="14"/>
    <n v="0"/>
    <s v="OHG"/>
    <s v="Brüder: je 50%_x000a_Andreas Kohm 1952_x000a_Joachim Kohm 1949"/>
    <m/>
    <m/>
    <n v="198"/>
    <n v="0.8"/>
    <n v="1"/>
    <n v="1"/>
    <n v="0.9"/>
    <n v="0.9"/>
    <n v="0.8"/>
    <m/>
    <n v="0"/>
    <m/>
    <m/>
    <s v=""/>
    <n v="195"/>
    <n v="1"/>
    <n v="193"/>
    <n v="0"/>
    <m/>
    <m/>
    <m/>
    <m/>
    <m/>
    <n v="1"/>
    <m/>
    <m/>
  </r>
  <r>
    <m/>
    <x v="1"/>
    <n v="94"/>
    <n v="1"/>
    <s v="x"/>
    <x v="92"/>
    <s v="94_1"/>
    <s v="94_1_x"/>
    <s v="Knauf"/>
    <s v="Knauf"/>
    <s v="Familie Knauf (exkl. Albrecht)"/>
    <x v="1"/>
    <s v="nicht verkauft"/>
    <n v="0"/>
    <n v="1"/>
    <n v="0"/>
    <n v="0"/>
    <x v="13"/>
    <n v="0"/>
    <s v="KG"/>
    <s v="Alexander Knauf,"/>
    <s v="x"/>
    <m/>
    <n v="15"/>
    <n v="11.5"/>
    <n v="10.5"/>
    <n v="8.8000000000000007"/>
    <n v="8.8000000000000007"/>
    <n v="8.5"/>
    <n v="8"/>
    <m/>
    <m/>
    <m/>
    <m/>
    <s v=""/>
    <n v="17"/>
    <n v="10.5"/>
    <n v="19"/>
    <n v="8.8000000000000007"/>
    <m/>
    <m/>
    <m/>
    <m/>
    <m/>
    <n v="10.5"/>
    <m/>
    <m/>
  </r>
  <r>
    <m/>
    <x v="1"/>
    <n v="94"/>
    <n v="1"/>
    <n v="1"/>
    <x v="92"/>
    <s v="94_1"/>
    <s v="94_1_1"/>
    <s v="Knauf"/>
    <s v="Knauf"/>
    <s v="Albrecht Knauf"/>
    <x v="1"/>
    <s v="nicht verkauft"/>
    <n v="0"/>
    <n v="1"/>
    <n v="0"/>
    <n v="0"/>
    <x v="8"/>
    <n v="0"/>
    <s v="KG"/>
    <s v="Albrecht Knauf _x000a_Matthias Kessel-Knauf (CEO Interfer)"/>
    <s v="x"/>
    <m/>
    <n v="129"/>
    <n v="2.1"/>
    <n v="1.8"/>
    <n v="1.7"/>
    <n v="1.7"/>
    <n v="2"/>
    <n v="2"/>
    <m/>
    <m/>
    <m/>
    <m/>
    <s v=""/>
    <n v="127"/>
    <n v="1.8"/>
    <n v="214"/>
    <n v="0"/>
    <m/>
    <m/>
    <m/>
    <m/>
    <m/>
    <n v="1.8"/>
    <m/>
    <m/>
  </r>
  <r>
    <m/>
    <x v="0"/>
    <n v="94"/>
    <n v="1"/>
    <n v="0"/>
    <x v="92"/>
    <s v="94_1"/>
    <s v="94_1_0"/>
    <s v="Knauf"/>
    <s v="Knauf"/>
    <m/>
    <x v="1"/>
    <s v="nicht verkauft"/>
    <n v="0"/>
    <n v="1"/>
    <n v="0"/>
    <n v="0"/>
    <x v="18"/>
    <n v="0"/>
    <s v="KG"/>
    <s v=""/>
    <m/>
    <m/>
    <m/>
    <n v="13.6"/>
    <n v="12.3"/>
    <n v="10.5"/>
    <n v="10.5"/>
    <n v="10.5"/>
    <n v="10"/>
    <m/>
    <n v="2"/>
    <n v="2.2521599999999999"/>
    <n v="5.5577100000000002"/>
    <s v="individual"/>
    <m/>
    <n v="0"/>
    <m/>
    <m/>
    <m/>
    <m/>
    <m/>
    <m/>
    <m/>
    <n v="12.3"/>
    <m/>
    <n v="22"/>
  </r>
  <r>
    <m/>
    <x v="1"/>
    <n v="94"/>
    <n v="1"/>
    <n v="2"/>
    <x v="92"/>
    <s v="94_1"/>
    <s v="94_1_2"/>
    <s v="Knauf"/>
    <s v="Knauf"/>
    <s v="Alexander Knauf"/>
    <x v="1"/>
    <s v="nicht verkauft"/>
    <s v=""/>
    <s v=""/>
    <s v=""/>
    <s v=""/>
    <x v="4"/>
    <s v=""/>
    <s v=""/>
    <s v=""/>
    <m/>
    <m/>
    <m/>
    <m/>
    <m/>
    <s v=""/>
    <s v=""/>
    <s v=""/>
    <s v=""/>
    <n v="121"/>
    <m/>
    <m/>
    <n v="1.00221"/>
    <s v="individual"/>
    <m/>
    <m/>
    <m/>
    <m/>
    <m/>
    <m/>
    <m/>
    <m/>
    <m/>
    <n v="1.00221"/>
    <s v="x"/>
    <m/>
  </r>
  <r>
    <m/>
    <x v="1"/>
    <n v="94"/>
    <n v="1"/>
    <n v="3"/>
    <x v="92"/>
    <s v="94_1"/>
    <s v="94_1_3"/>
    <s v="Knauf"/>
    <s v="Knauf"/>
    <s v="Christine Brigitte Knauf"/>
    <x v="1"/>
    <s v="nicht verkauft"/>
    <s v=""/>
    <s v=""/>
    <s v=""/>
    <s v=""/>
    <x v="4"/>
    <s v=""/>
    <s v=""/>
    <s v=""/>
    <m/>
    <m/>
    <m/>
    <m/>
    <m/>
    <s v=""/>
    <s v=""/>
    <s v=""/>
    <s v=""/>
    <n v="104"/>
    <m/>
    <n v="1.12608"/>
    <n v="1.2755399999999999"/>
    <s v="individual"/>
    <m/>
    <m/>
    <m/>
    <m/>
    <m/>
    <m/>
    <m/>
    <m/>
    <m/>
    <n v="1.2755399999999999"/>
    <s v="x"/>
    <m/>
  </r>
  <r>
    <m/>
    <x v="1"/>
    <n v="94"/>
    <n v="1"/>
    <n v="4"/>
    <x v="92"/>
    <s v="94_1"/>
    <s v="94_1_4"/>
    <s v="Knauf"/>
    <s v="Knauf"/>
    <s v="Karl Heinrich Knauf"/>
    <x v="1"/>
    <s v="nicht verkauft"/>
    <s v=""/>
    <s v=""/>
    <s v=""/>
    <s v=""/>
    <x v="4"/>
    <s v=""/>
    <s v=""/>
    <s v=""/>
    <m/>
    <m/>
    <m/>
    <m/>
    <m/>
    <s v=""/>
    <s v=""/>
    <s v=""/>
    <s v=""/>
    <n v="105"/>
    <m/>
    <n v="1.12608"/>
    <n v="1.2755399999999999"/>
    <s v="individual"/>
    <m/>
    <m/>
    <m/>
    <m/>
    <m/>
    <m/>
    <m/>
    <m/>
    <m/>
    <n v="1.2755399999999999"/>
    <s v="x"/>
    <m/>
  </r>
  <r>
    <m/>
    <x v="1"/>
    <n v="94"/>
    <n v="1"/>
    <n v="5"/>
    <x v="92"/>
    <s v="94_1"/>
    <s v="94_1_5"/>
    <s v="Knauf"/>
    <s v="Knauf"/>
    <s v="Martin Knauf"/>
    <x v="1"/>
    <s v="nicht verkauft"/>
    <s v=""/>
    <s v=""/>
    <s v=""/>
    <s v=""/>
    <x v="4"/>
    <s v=""/>
    <s v=""/>
    <s v=""/>
    <m/>
    <m/>
    <m/>
    <m/>
    <m/>
    <s v=""/>
    <s v=""/>
    <s v=""/>
    <s v=""/>
    <n v="122"/>
    <m/>
    <m/>
    <n v="1.00221"/>
    <s v="individual"/>
    <m/>
    <m/>
    <m/>
    <m/>
    <m/>
    <m/>
    <m/>
    <m/>
    <m/>
    <n v="1.00221"/>
    <s v="x"/>
    <m/>
  </r>
  <r>
    <m/>
    <x v="1"/>
    <n v="94"/>
    <n v="1"/>
    <n v="6"/>
    <x v="92"/>
    <s v="94_1"/>
    <s v="94_1_6"/>
    <s v="Knauf"/>
    <s v="Knauf"/>
    <s v="Robert Knauf"/>
    <x v="1"/>
    <s v="nicht verkauft"/>
    <s v=""/>
    <s v=""/>
    <s v=""/>
    <s v=""/>
    <x v="4"/>
    <s v=""/>
    <s v=""/>
    <s v=""/>
    <m/>
    <m/>
    <m/>
    <m/>
    <m/>
    <s v=""/>
    <s v=""/>
    <s v=""/>
    <s v=""/>
    <n v="123"/>
    <m/>
    <m/>
    <n v="1.00221"/>
    <s v="individual"/>
    <m/>
    <m/>
    <m/>
    <m/>
    <m/>
    <m/>
    <m/>
    <m/>
    <m/>
    <n v="1.00221"/>
    <s v="x"/>
    <m/>
  </r>
  <r>
    <m/>
    <x v="0"/>
    <n v="95"/>
    <n v="1"/>
    <s v="x"/>
    <x v="93"/>
    <s v="95_1"/>
    <s v="95_1_x"/>
    <s v="Knorr Bremse"/>
    <s v="Thiele"/>
    <s v="Julia Thiele-Schürhoff und Nadia Thiele"/>
    <x v="1"/>
    <s v="nicht verkauft"/>
    <n v="0"/>
    <n v="0"/>
    <n v="0"/>
    <n v="1"/>
    <x v="6"/>
    <n v="0"/>
    <s v="AG"/>
    <s v="Julia Thiele-Schürhoff 1971"/>
    <m/>
    <m/>
    <n v="33"/>
    <n v="6.2"/>
    <n v="5.5"/>
    <n v="12.5"/>
    <n v="17"/>
    <n v="16"/>
    <n v="15"/>
    <m/>
    <n v="2"/>
    <n v="8.6332799999999992"/>
    <n v="5.5577100000000002"/>
    <s v=""/>
    <n v="37"/>
    <n v="5.5"/>
    <m/>
    <m/>
    <m/>
    <m/>
    <n v="10"/>
    <n v="13"/>
    <n v="10.8"/>
    <n v="5.5577100000000002"/>
    <m/>
    <n v="0"/>
  </r>
  <r>
    <m/>
    <x v="1"/>
    <n v="95"/>
    <n v="1"/>
    <n v="1"/>
    <x v="93"/>
    <s v="95_1"/>
    <s v="95_1_1"/>
    <s v="Knorr Bremse"/>
    <s v="Thiele"/>
    <s v="Julia Thiele-Schürhoff"/>
    <x v="1"/>
    <s v="nicht verkauft"/>
    <s v=""/>
    <s v=""/>
    <s v=""/>
    <s v=""/>
    <x v="4"/>
    <s v=""/>
    <s v=""/>
    <s v=""/>
    <m/>
    <m/>
    <m/>
    <m/>
    <m/>
    <s v=""/>
    <s v=""/>
    <s v=""/>
    <s v=""/>
    <n v="48"/>
    <m/>
    <n v="2.4398400000000002"/>
    <n v="3.27996"/>
    <s v="individual"/>
    <m/>
    <m/>
    <m/>
    <m/>
    <m/>
    <m/>
    <m/>
    <m/>
    <m/>
    <n v="3.27996"/>
    <s v="x"/>
    <m/>
  </r>
  <r>
    <m/>
    <x v="1"/>
    <n v="95"/>
    <n v="1"/>
    <n v="2"/>
    <x v="93"/>
    <s v="95_1"/>
    <s v="95_1_2"/>
    <s v="Knorr Bremse"/>
    <s v="Thiele"/>
    <s v="Nadia Thiele"/>
    <x v="1"/>
    <s v="nicht verkauft"/>
    <s v=""/>
    <s v=""/>
    <s v=""/>
    <s v=""/>
    <x v="4"/>
    <s v=""/>
    <s v=""/>
    <s v=""/>
    <m/>
    <m/>
    <m/>
    <m/>
    <m/>
    <s v=""/>
    <s v=""/>
    <s v=""/>
    <s v=""/>
    <n v="69"/>
    <m/>
    <n v="6.1934399999999998"/>
    <n v="2.2777500000000002"/>
    <s v="individual"/>
    <m/>
    <m/>
    <m/>
    <m/>
    <m/>
    <m/>
    <m/>
    <m/>
    <m/>
    <n v="2.2777500000000002"/>
    <s v="x"/>
    <m/>
  </r>
  <r>
    <m/>
    <x v="0"/>
    <n v="96"/>
    <n v="1"/>
    <n v="1"/>
    <x v="94"/>
    <s v="96_1"/>
    <s v="96_1_1"/>
    <s v="Krieger Gruppe"/>
    <s v="Krieger"/>
    <s v="Kurt Krieger"/>
    <x v="1"/>
    <s v="nicht verkauft"/>
    <n v="0"/>
    <n v="1"/>
    <n v="0"/>
    <n v="0"/>
    <x v="8"/>
    <n v="0"/>
    <s v="KG"/>
    <s v="Kurt Krieger 1948"/>
    <s v="x"/>
    <m/>
    <n v="165"/>
    <n v="1.4"/>
    <n v="1.4"/>
    <n v="1"/>
    <n v="1.1000000000000001"/>
    <n v="1.3"/>
    <n v="1.3"/>
    <n v="106"/>
    <n v="0"/>
    <m/>
    <n v="1.2755399999999999"/>
    <s v="individual"/>
    <n v="155"/>
    <n v="1.4"/>
    <n v="155"/>
    <n v="0"/>
    <m/>
    <m/>
    <m/>
    <m/>
    <m/>
    <n v="1.4"/>
    <m/>
    <s v="n.m."/>
  </r>
  <r>
    <m/>
    <x v="0"/>
    <n v="97"/>
    <n v="1"/>
    <s v="x"/>
    <x v="95"/>
    <s v="97_1"/>
    <s v="97_1_x"/>
    <s v="Krombacher"/>
    <s v="Schadeberg"/>
    <s v="Bernhard Schadeberg und Petra Schadeberg"/>
    <x v="1"/>
    <s v="nicht verkauft"/>
    <n v="0"/>
    <n v="1"/>
    <n v="0"/>
    <n v="0.5"/>
    <x v="14"/>
    <n v="0"/>
    <s v="KG"/>
    <s v="Bernhard Schadeberg 1965_x000a_Petra Schadeberg-Herrmann – beide sind auch GF "/>
    <s v="x"/>
    <m/>
    <n v="93"/>
    <n v="2.5"/>
    <n v="2.4"/>
    <n v="2.2000000000000002"/>
    <n v="2"/>
    <n v="2.2000000000000002"/>
    <n v="2.2999999999999998"/>
    <m/>
    <n v="0"/>
    <m/>
    <m/>
    <s v=""/>
    <n v="88"/>
    <n v="2.4"/>
    <m/>
    <m/>
    <m/>
    <m/>
    <m/>
    <m/>
    <m/>
    <n v="2.4"/>
    <m/>
    <m/>
  </r>
  <r>
    <m/>
    <x v="0"/>
    <n v="98"/>
    <n v="1"/>
    <n v="0"/>
    <x v="96"/>
    <s v="98_1"/>
    <s v="98_1_0"/>
    <s v="Krones"/>
    <s v="Kronseder"/>
    <m/>
    <x v="1"/>
    <s v="nicht verkauft"/>
    <n v="0"/>
    <n v="0"/>
    <n v="0"/>
    <n v="0"/>
    <x v="26"/>
    <n v="0"/>
    <s v="AG"/>
    <s v="Volker Kronseder (AR-Vors.) "/>
    <m/>
    <m/>
    <n v="174"/>
    <n v="1.6"/>
    <n v="1.3"/>
    <n v="1.3"/>
    <n v="0.8"/>
    <n v="0.9"/>
    <n v="1.8"/>
    <m/>
    <n v="0"/>
    <m/>
    <m/>
    <s v=""/>
    <n v="166"/>
    <n v="1.3"/>
    <n v="156"/>
    <n v="0"/>
    <m/>
    <m/>
    <m/>
    <m/>
    <m/>
    <n v="1.3"/>
    <m/>
    <m/>
  </r>
  <r>
    <m/>
    <x v="0"/>
    <n v="99"/>
    <n v="1"/>
    <n v="1"/>
    <x v="97"/>
    <s v="99_1"/>
    <s v="99_1_1"/>
    <s v="KÜHNE &amp; NAGEL"/>
    <s v="Kühne"/>
    <s v="Klaus-Michael Kühne"/>
    <x v="1"/>
    <s v="nicht verkauft"/>
    <n v="0"/>
    <n v="0"/>
    <n v="0"/>
    <n v="0"/>
    <x v="5"/>
    <n v="1"/>
    <s v="Schweiz"/>
    <s v="Klaus-Michael Kühne "/>
    <m/>
    <m/>
    <n v="6"/>
    <n v="28.5"/>
    <n v="24.2"/>
    <n v="33"/>
    <n v="13.3"/>
    <n v="11.5"/>
    <n v="10.5"/>
    <n v="2"/>
    <n v="1"/>
    <n v="36.69144"/>
    <n v="33.984029999999997"/>
    <s v="individual"/>
    <n v="7"/>
    <n v="24.2"/>
    <n v="16"/>
    <n v="13.3"/>
    <n v="1"/>
    <n v="36.650639999999996"/>
    <m/>
    <m/>
    <m/>
    <n v="36.650639999999996"/>
    <s v="x"/>
    <n v="0"/>
  </r>
  <r>
    <m/>
    <x v="0"/>
    <n v="100"/>
    <n v="1"/>
    <s v="x"/>
    <x v="98"/>
    <s v="100_1"/>
    <s v="100_1_x"/>
    <s v="Liebherr"/>
    <s v="Liebherr"/>
    <s v="Willi und Isolde Liebherr"/>
    <x v="1"/>
    <s v="nicht verkauft"/>
    <n v="0"/>
    <n v="1"/>
    <n v="0"/>
    <n v="0"/>
    <x v="11"/>
    <n v="1"/>
    <s v="Schweiz"/>
    <s v="Willi Liebherr"/>
    <s v="x"/>
    <m/>
    <n v="20"/>
    <n v="8.5"/>
    <n v="8"/>
    <n v="7.5"/>
    <n v="7.8"/>
    <n v="8.3000000000000007"/>
    <n v="8"/>
    <m/>
    <n v="0"/>
    <m/>
    <m/>
    <s v=""/>
    <n v="22"/>
    <n v="8"/>
    <n v="21"/>
    <n v="7.8"/>
    <m/>
    <n v="9.5040139999999997"/>
    <m/>
    <m/>
    <m/>
    <n v="9.5040139999999997"/>
    <m/>
    <m/>
  </r>
  <r>
    <m/>
    <x v="1"/>
    <n v="100"/>
    <n v="1"/>
    <n v="1"/>
    <x v="98"/>
    <s v="100_1"/>
    <s v="100_1_1"/>
    <s v="Liebherr"/>
    <s v="Liebherr"/>
    <s v="Willi Liebherr"/>
    <x v="1"/>
    <s v="nicht verkauft"/>
    <s v=""/>
    <s v=""/>
    <s v=""/>
    <s v=""/>
    <x v="4"/>
    <s v=""/>
    <s v=""/>
    <s v=""/>
    <m/>
    <m/>
    <m/>
    <m/>
    <m/>
    <s v=""/>
    <s v=""/>
    <s v=""/>
    <s v=""/>
    <m/>
    <m/>
    <m/>
    <m/>
    <s v=""/>
    <m/>
    <m/>
    <m/>
    <m/>
    <n v="26"/>
    <n v="4.7520069999999999"/>
    <m/>
    <m/>
    <m/>
    <n v="4.7520069999999999"/>
    <s v="x"/>
    <m/>
  </r>
  <r>
    <m/>
    <x v="1"/>
    <n v="100"/>
    <n v="1"/>
    <n v="2"/>
    <x v="98"/>
    <s v="100_1"/>
    <s v="100_1_2"/>
    <s v="Liebherr"/>
    <s v="Liebherr"/>
    <s v="Isolde Liebherr"/>
    <x v="1"/>
    <s v="nicht verkauft"/>
    <s v=""/>
    <s v=""/>
    <s v=""/>
    <s v=""/>
    <x v="4"/>
    <s v=""/>
    <s v=""/>
    <s v=""/>
    <m/>
    <m/>
    <m/>
    <m/>
    <m/>
    <s v=""/>
    <s v=""/>
    <s v=""/>
    <s v=""/>
    <m/>
    <m/>
    <m/>
    <m/>
    <s v=""/>
    <m/>
    <m/>
    <m/>
    <m/>
    <n v="27"/>
    <n v="4.7520069999999999"/>
    <m/>
    <m/>
    <m/>
    <n v="4.7520069999999999"/>
    <s v="x"/>
    <m/>
  </r>
  <r>
    <m/>
    <x v="0"/>
    <n v="101"/>
    <n v="1"/>
    <n v="1"/>
    <x v="99"/>
    <s v="101_1"/>
    <s v="101_1_1"/>
    <s v="Lindner Group"/>
    <s v="Lindner"/>
    <s v="Hans Lindner"/>
    <x v="1"/>
    <s v="nicht verkauft"/>
    <n v="0"/>
    <n v="1"/>
    <n v="0"/>
    <n v="0"/>
    <x v="9"/>
    <n v="0"/>
    <s v="KG"/>
    <s v="Hans Lindner "/>
    <s v="x"/>
    <m/>
    <n v="209"/>
    <n v="1"/>
    <n v="1"/>
    <n v="0.6"/>
    <n v="0.45"/>
    <n v="0.4"/>
    <n v="0.4"/>
    <m/>
    <n v="0"/>
    <m/>
    <m/>
    <s v=""/>
    <n v="202"/>
    <n v="1"/>
    <n v="368"/>
    <n v="0"/>
    <m/>
    <m/>
    <m/>
    <m/>
    <m/>
    <n v="1"/>
    <m/>
    <m/>
  </r>
  <r>
    <m/>
    <x v="0"/>
    <n v="102"/>
    <s v="x"/>
    <s v="x"/>
    <x v="100"/>
    <s v="102_x"/>
    <s v="102_x_x"/>
    <s v="LW Gruppe"/>
    <s v="Weiss und Schmidt"/>
    <m/>
    <x v="1"/>
    <s v="nicht verkauft"/>
    <n v="0"/>
    <n v="1"/>
    <n v="0"/>
    <n v="0"/>
    <x v="26"/>
    <n v="0"/>
    <s v="KG"/>
    <s v="Vorstand:_x000a_Stefan Schmidt-Weiss_x000a_Ralf Schmidt _x000a_Alexander Weiss"/>
    <s v="x"/>
    <m/>
    <n v="210"/>
    <n v="1"/>
    <n v="1"/>
    <n v="0.6"/>
    <n v="0.4"/>
    <n v="0.5"/>
    <n v="0.5"/>
    <m/>
    <n v="0"/>
    <m/>
    <m/>
    <s v=""/>
    <n v="194"/>
    <n v="1"/>
    <m/>
    <m/>
    <m/>
    <m/>
    <m/>
    <m/>
    <m/>
    <n v="1"/>
    <m/>
    <m/>
  </r>
  <r>
    <m/>
    <x v="0"/>
    <n v="103"/>
    <n v="1"/>
    <n v="1"/>
    <x v="101"/>
    <s v="103_1"/>
    <s v="103_1_1"/>
    <s v="Mann Mobilia"/>
    <s v="Mann"/>
    <s v="Johannes Mann"/>
    <x v="1"/>
    <s v="Verkauf 1998 für 650m$ (ohne Immob.) "/>
    <n v="1"/>
    <n v="0"/>
    <n v="0"/>
    <n v="0"/>
    <x v="2"/>
    <n v="0"/>
    <s v="Verkauf"/>
    <s v="Johannes Mann 1952"/>
    <s v="x"/>
    <m/>
    <n v="112"/>
    <n v="1.8"/>
    <n v="2"/>
    <n v="2"/>
    <n v="2"/>
    <n v="2.1"/>
    <n v="2.1"/>
    <m/>
    <n v="0"/>
    <m/>
    <m/>
    <s v=""/>
    <n v="115"/>
    <n v="2"/>
    <n v="61"/>
    <n v="2"/>
    <m/>
    <m/>
    <m/>
    <m/>
    <m/>
    <n v="2"/>
    <m/>
    <m/>
  </r>
  <r>
    <m/>
    <x v="0"/>
    <n v="104"/>
    <s v="x"/>
    <s v="x"/>
    <x v="102"/>
    <s v="104_x"/>
    <s v="104_x_x"/>
    <s v="Marquard &amp; Bahls"/>
    <s v="Weisser und Streich"/>
    <m/>
    <x v="1"/>
    <s v="nicht verkauft"/>
    <n v="0"/>
    <n v="0"/>
    <n v="0"/>
    <n v="0"/>
    <x v="26"/>
    <n v="0"/>
    <s v="AG"/>
    <s v="Dr. Daniel Weisser 1974 "/>
    <m/>
    <m/>
    <n v="64"/>
    <n v="3.8"/>
    <n v="3.3"/>
    <n v="3.5"/>
    <n v="3.1"/>
    <n v="3.5"/>
    <n v="3.7"/>
    <m/>
    <n v="0"/>
    <m/>
    <m/>
    <s v=""/>
    <n v="62"/>
    <n v="3.3"/>
    <n v="30"/>
    <n v="3.1"/>
    <m/>
    <m/>
    <m/>
    <m/>
    <m/>
    <n v="3.3"/>
    <m/>
    <m/>
  </r>
  <r>
    <m/>
    <x v="0"/>
    <n v="105"/>
    <s v="x"/>
    <s v="x"/>
    <x v="103"/>
    <s v="105_x"/>
    <s v="105_x_x"/>
    <s v="Maschinenfabrik Reinhausen"/>
    <s v="Scheubeck und Jansen"/>
    <m/>
    <x v="1"/>
    <s v="nicht verkauft"/>
    <n v="0"/>
    <n v="1"/>
    <n v="0"/>
    <n v="0"/>
    <x v="27"/>
    <n v="0"/>
    <s v="GmbH"/>
    <s v="Dr. Nicolas Maier-Scheubeck"/>
    <s v="x"/>
    <m/>
    <n v="189"/>
    <n v="1.2"/>
    <n v="1.1000000000000001"/>
    <n v="1"/>
    <n v="0.8"/>
    <n v="1.1000000000000001"/>
    <n v="0.9"/>
    <m/>
    <n v="0"/>
    <m/>
    <m/>
    <s v=""/>
    <n v="182"/>
    <n v="1.1000000000000001"/>
    <m/>
    <m/>
    <m/>
    <m/>
    <m/>
    <m/>
    <m/>
    <n v="1.1000000000000001"/>
    <m/>
    <m/>
  </r>
  <r>
    <m/>
    <x v="0"/>
    <n v="106"/>
    <s v="x"/>
    <s v="x"/>
    <x v="104"/>
    <s v="106_x"/>
    <s v="106_x_x"/>
    <s v="Massa-Märkte"/>
    <s v="Kipp und Bechtolsheimer"/>
    <m/>
    <x v="1"/>
    <s v="Verkauf 1987"/>
    <n v="1"/>
    <n v="0"/>
    <n v="0"/>
    <n v="1"/>
    <x v="9"/>
    <n v="0"/>
    <s v="Verkauf"/>
    <s v="Ursula Bechtolsheimer "/>
    <m/>
    <m/>
    <n v="46"/>
    <n v="3.8"/>
    <n v="4"/>
    <n v="4"/>
    <n v="3.8"/>
    <n v="3.8"/>
    <n v="3.8"/>
    <m/>
    <n v="0"/>
    <m/>
    <m/>
    <s v=""/>
    <n v="48"/>
    <n v="4"/>
    <n v="35"/>
    <n v="3.8"/>
    <m/>
    <m/>
    <m/>
    <m/>
    <m/>
    <n v="4"/>
    <m/>
    <m/>
  </r>
  <r>
    <m/>
    <x v="0"/>
    <n v="107"/>
    <n v="1"/>
    <n v="1"/>
    <x v="105"/>
    <s v="107_1"/>
    <s v="107_1_1"/>
    <s v="MAX BAHR Baumärkte"/>
    <s v="Möhrle"/>
    <s v="Peter Möhrle"/>
    <x v="1"/>
    <s v="Verkauf 2006 f 1,0 bis 1,5 Mrd (ohne Immob.) "/>
    <n v="1"/>
    <n v="0"/>
    <n v="0"/>
    <n v="0"/>
    <x v="15"/>
    <n v="0"/>
    <s v="Verkauf"/>
    <s v="Dirk Christian Möhrle 1963_x000a_Kai Möhrle 1961"/>
    <m/>
    <m/>
    <n v="142"/>
    <n v="1.6"/>
    <n v="1.6"/>
    <n v="1.6"/>
    <n v="1.6"/>
    <n v="1.7000000000000002"/>
    <s v="k. A."/>
    <m/>
    <n v="0"/>
    <m/>
    <m/>
    <s v=""/>
    <n v="144"/>
    <n v="1.6"/>
    <n v="126"/>
    <n v="0"/>
    <m/>
    <m/>
    <m/>
    <m/>
    <m/>
    <n v="1.6"/>
    <m/>
    <m/>
  </r>
  <r>
    <m/>
    <x v="0"/>
    <n v="108"/>
    <n v="1"/>
    <s v="x"/>
    <x v="106"/>
    <s v="108_1"/>
    <s v="108_1_x"/>
    <s v="Media-Markt"/>
    <s v="Kellerhals"/>
    <s v="Helga und Jürgen Kellerhals"/>
    <x v="1"/>
    <s v="Verkauf 2022 letzte Anteile"/>
    <n v="1"/>
    <n v="0"/>
    <n v="0"/>
    <n v="0"/>
    <x v="8"/>
    <n v="0"/>
    <s v="Verkauf"/>
    <s v="Jürgen Kellerhals 1964 "/>
    <m/>
    <m/>
    <n v="118"/>
    <n v="2"/>
    <n v="2"/>
    <n v="1.8"/>
    <n v="1.8"/>
    <n v="2.2000000000000002"/>
    <n v="2.5"/>
    <m/>
    <n v="0"/>
    <m/>
    <m/>
    <s v=""/>
    <n v="118"/>
    <n v="2"/>
    <n v="56"/>
    <s v="—"/>
    <m/>
    <m/>
    <m/>
    <m/>
    <m/>
    <n v="2"/>
    <m/>
    <m/>
  </r>
  <r>
    <m/>
    <x v="0"/>
    <n v="109"/>
    <n v="1"/>
    <n v="0"/>
    <x v="107"/>
    <s v="109_1"/>
    <s v="109_1_0"/>
    <s v="Merck"/>
    <s v="Merck"/>
    <m/>
    <x v="1"/>
    <s v="nicht verkauft"/>
    <n v="0"/>
    <n v="0"/>
    <n v="0"/>
    <n v="0"/>
    <x v="28"/>
    <n v="0"/>
    <s v="KG"/>
    <s v="Peter Emanuel Merck"/>
    <m/>
    <m/>
    <n v="4"/>
    <n v="32"/>
    <n v="31.5"/>
    <n v="28.5"/>
    <n v="21.5"/>
    <n v="18"/>
    <s v="k. A."/>
    <m/>
    <n v="0"/>
    <m/>
    <m/>
    <s v=""/>
    <n v="4"/>
    <n v="31.5"/>
    <n v="455"/>
    <n v="21.5"/>
    <m/>
    <m/>
    <m/>
    <m/>
    <m/>
    <n v="31.5"/>
    <m/>
    <m/>
  </r>
  <r>
    <m/>
    <x v="0"/>
    <n v="110"/>
    <s v="x"/>
    <s v="x"/>
    <x v="108"/>
    <s v="110_x"/>
    <s v="110_x_x"/>
    <s v="Merck, Finck &amp; Co-Bank"/>
    <s v="von Finck"/>
    <m/>
    <x v="1"/>
    <s v="Verkauf"/>
    <n v="1"/>
    <n v="0"/>
    <n v="0"/>
    <n v="0"/>
    <x v="9"/>
    <n v="0"/>
    <s v="Verkauf"/>
    <m/>
    <m/>
    <m/>
    <m/>
    <n v="7.6"/>
    <n v="7.8"/>
    <n v="8"/>
    <n v="7.6"/>
    <n v="7.8"/>
    <n v="7.5"/>
    <n v="14"/>
    <n v="1"/>
    <n v="7.7887200000000005"/>
    <n v="7.6532400000000003"/>
    <s v="family"/>
    <m/>
    <m/>
    <m/>
    <m/>
    <m/>
    <m/>
    <m/>
    <m/>
    <m/>
    <m/>
    <m/>
    <n v="4"/>
  </r>
  <r>
    <m/>
    <x v="1"/>
    <n v="110"/>
    <n v="1"/>
    <n v="0"/>
    <x v="108"/>
    <s v="110_1"/>
    <s v="110_1_0"/>
    <s v="Merck, Finck &amp; Co-Bank"/>
    <s v="von Finck"/>
    <s v="August und Francine von Finck"/>
    <x v="1"/>
    <s v="Verkauf 1990"/>
    <n v="1"/>
    <n v="0"/>
    <n v="0"/>
    <n v="0"/>
    <x v="8"/>
    <n v="0"/>
    <s v="Verkauf"/>
    <s v="August-Francois v. Finck 1968"/>
    <m/>
    <m/>
    <n v="30"/>
    <n v="5.8"/>
    <n v="5.8"/>
    <n v="6"/>
    <n v="5.6"/>
    <n v="5.8"/>
    <n v="5.5"/>
    <n v="14"/>
    <m/>
    <n v="7.7887200000000005"/>
    <n v="7.6532400000000003"/>
    <s v="family"/>
    <n v="33"/>
    <n v="5.8"/>
    <n v="17"/>
    <n v="5.6"/>
    <m/>
    <m/>
    <m/>
    <m/>
    <m/>
    <n v="7.6532400000000003"/>
    <s v="x"/>
    <m/>
  </r>
  <r>
    <m/>
    <x v="1"/>
    <n v="110"/>
    <n v="1"/>
    <n v="1"/>
    <x v="108"/>
    <s v="110_1"/>
    <s v="110_1_1"/>
    <s v="Merck, Finck &amp; Co-Bank"/>
    <s v="von Finck"/>
    <s v="Wilhelm von Finck, Jr."/>
    <x v="1"/>
    <s v="Verkauf 1991"/>
    <n v="1"/>
    <n v="0"/>
    <n v="0"/>
    <n v="0"/>
    <x v="5"/>
    <n v="0"/>
    <s v="Verkauf"/>
    <s v="Wilhelm von Finck "/>
    <m/>
    <m/>
    <n v="114"/>
    <n v="1.8"/>
    <n v="2"/>
    <n v="2"/>
    <n v="2"/>
    <n v="2"/>
    <n v="2"/>
    <m/>
    <m/>
    <m/>
    <m/>
    <s v=""/>
    <n v="109"/>
    <n v="2"/>
    <n v="63"/>
    <n v="2"/>
    <m/>
    <m/>
    <m/>
    <m/>
    <m/>
    <n v="2"/>
    <s v="x"/>
    <m/>
  </r>
  <r>
    <m/>
    <x v="0"/>
    <n v="111"/>
    <n v="1"/>
    <n v="1"/>
    <x v="109"/>
    <s v="111_1"/>
    <s v="111_1_1"/>
    <s v="Merckle Unternehmensgruppe"/>
    <s v="Merckle"/>
    <s v="Ludwig Merckle"/>
    <x v="2"/>
    <s v="nicht verkauft"/>
    <n v="0"/>
    <n v="1"/>
    <n v="0"/>
    <n v="0"/>
    <x v="1"/>
    <n v="0"/>
    <s v="GmbH"/>
    <s v="Ludwig Merckle 1965"/>
    <s v="x"/>
    <m/>
    <m/>
    <m/>
    <m/>
    <s v=""/>
    <s v=""/>
    <s v=""/>
    <s v=""/>
    <n v="20"/>
    <n v="1"/>
    <n v="5.1612"/>
    <n v="5.2843799999999996"/>
    <s v="individual"/>
    <n v="207"/>
    <n v="5.8"/>
    <n v="464"/>
    <n v="0"/>
    <n v="14"/>
    <n v="7.0157229999999995"/>
    <m/>
    <m/>
    <m/>
    <n v="7.0157229999999995"/>
    <s v="x"/>
    <n v="2"/>
  </r>
  <r>
    <m/>
    <x v="0"/>
    <n v="112"/>
    <n v="1"/>
    <n v="1"/>
    <x v="110"/>
    <s v="112_1"/>
    <s v="112_1_1"/>
    <s v="Merkur-Spielotheken"/>
    <s v="Gauselmann"/>
    <s v="Paul Gauselmann"/>
    <x v="1"/>
    <s v="nicht verkauft"/>
    <n v="0"/>
    <n v="1"/>
    <n v="0"/>
    <n v="0"/>
    <x v="9"/>
    <n v="0"/>
    <s v="AG"/>
    <s v="Paul Gauselmann 1934 "/>
    <s v="x"/>
    <m/>
    <n v="137"/>
    <n v="1.8"/>
    <n v="1.7"/>
    <n v="1.6"/>
    <n v="1.8"/>
    <n v="1.5"/>
    <n v="1.2"/>
    <n v="39"/>
    <n v="1"/>
    <n v="2.2521599999999999"/>
    <n v="3.6444000000000001"/>
    <s v="family"/>
    <n v="132"/>
    <n v="1.7"/>
    <n v="123"/>
    <n v="0"/>
    <m/>
    <m/>
    <m/>
    <m/>
    <m/>
    <n v="3.6444000000000001"/>
    <m/>
    <n v="4"/>
  </r>
  <r>
    <m/>
    <x v="0"/>
    <n v="113"/>
    <s v="x"/>
    <s v="x"/>
    <x v="111"/>
    <s v="113_x"/>
    <s v="113_x_x"/>
    <s v="Merz Pharma"/>
    <s v="Adam und Hückmann"/>
    <m/>
    <x v="1"/>
    <s v="nicht verkauft"/>
    <n v="0"/>
    <n v="0"/>
    <n v="0"/>
    <n v="1"/>
    <x v="7"/>
    <n v="0"/>
    <s v="KG"/>
    <s v="Christian Baatz_x000a_Andreas Meyer_x000a_Michael Nick_x000a_Sind alle im Merz Holding Board; Andre Mioga mit höchstem Anteil  (22,68%) "/>
    <m/>
    <m/>
    <n v="187"/>
    <n v="1.2"/>
    <n v="1.1000000000000001"/>
    <n v="1.1000000000000001"/>
    <n v="0.9"/>
    <n v="1"/>
    <s v="k. A."/>
    <m/>
    <n v="0"/>
    <m/>
    <m/>
    <s v=""/>
    <n v="184"/>
    <n v="1.1000000000000001"/>
    <m/>
    <m/>
    <m/>
    <m/>
    <m/>
    <m/>
    <m/>
    <n v="1.1000000000000001"/>
    <m/>
    <m/>
  </r>
  <r>
    <m/>
    <x v="0"/>
    <n v="114"/>
    <n v="1"/>
    <n v="0"/>
    <x v="112"/>
    <s v="114_1"/>
    <s v="114_1_0"/>
    <s v="Messer Griesheim"/>
    <s v="Messer"/>
    <m/>
    <x v="1"/>
    <s v="nicht verkauft"/>
    <n v="0"/>
    <n v="1"/>
    <n v="0"/>
    <n v="0"/>
    <x v="14"/>
    <n v="0"/>
    <s v="KGaA"/>
    <s v="Stefan Messer"/>
    <s v="x"/>
    <m/>
    <n v="133"/>
    <n v="2"/>
    <n v="1.8"/>
    <n v="1.2"/>
    <n v="1.2"/>
    <n v="1.5"/>
    <n v="1.5"/>
    <m/>
    <n v="0"/>
    <m/>
    <m/>
    <s v=""/>
    <n v="124"/>
    <n v="1.8"/>
    <n v="116"/>
    <n v="0"/>
    <m/>
    <m/>
    <m/>
    <m/>
    <m/>
    <n v="1.8"/>
    <m/>
    <m/>
  </r>
  <r>
    <m/>
    <x v="0"/>
    <n v="115"/>
    <n v="1"/>
    <s v="x"/>
    <x v="113"/>
    <s v="115_1"/>
    <s v="115_1_x"/>
    <s v="Metro"/>
    <s v="Schmidt-Ruthenbeck"/>
    <s v="Reiner Schmidt und Michael Schmidt-Ruthenbeck"/>
    <x v="4"/>
    <s v="Börse und Teilverkauf"/>
    <n v="1"/>
    <n v="0"/>
    <n v="0"/>
    <n v="0"/>
    <x v="8"/>
    <n v="0"/>
    <s v="AG"/>
    <s v="Michael Schmidt-Ruthenbeck und Reiner Schmidt "/>
    <m/>
    <m/>
    <n v="199"/>
    <n v="0.9"/>
    <n v="1"/>
    <n v="1"/>
    <n v="0.9"/>
    <n v="1.2"/>
    <s v="k. A."/>
    <m/>
    <n v="0"/>
    <m/>
    <m/>
    <s v=""/>
    <n v="200"/>
    <n v="1"/>
    <n v="55"/>
    <n v="0.9"/>
    <m/>
    <m/>
    <m/>
    <m/>
    <m/>
    <n v="1"/>
    <m/>
    <m/>
  </r>
  <r>
    <m/>
    <x v="0"/>
    <n v="116"/>
    <n v="1"/>
    <n v="0"/>
    <x v="114"/>
    <s v="116_1"/>
    <s v="116_1_0"/>
    <s v="MHK Group"/>
    <s v="Strothoff"/>
    <m/>
    <x v="1"/>
    <s v="nicht verkauft"/>
    <n v="0"/>
    <n v="0"/>
    <n v="0"/>
    <n v="1"/>
    <x v="6"/>
    <n v="0"/>
    <s v="AG"/>
    <s v="Jutta Strothoff"/>
    <m/>
    <m/>
    <n v="106"/>
    <n v="2.2000000000000002"/>
    <n v="2.1"/>
    <n v="2"/>
    <n v="2"/>
    <n v="1.5"/>
    <s v="k. A."/>
    <m/>
    <n v="0"/>
    <m/>
    <m/>
    <s v=""/>
    <n v="105"/>
    <n v="2.1"/>
    <m/>
    <m/>
    <m/>
    <m/>
    <m/>
    <m/>
    <m/>
    <n v="2.1"/>
    <s v="x"/>
    <m/>
  </r>
  <r>
    <m/>
    <x v="0"/>
    <n v="82"/>
    <n v="1"/>
    <n v="1"/>
    <x v="115"/>
    <s v="82_1"/>
    <s v="82_1_1"/>
    <s v="Norma"/>
    <s v="Roth"/>
    <s v="Anneliese Roth"/>
    <x v="1"/>
    <s v="nicht verkauft"/>
    <n v="0"/>
    <n v="0"/>
    <n v="0"/>
    <n v="1"/>
    <x v="5"/>
    <n v="0"/>
    <s v="SE"/>
    <s v="Annaliese Roth "/>
    <m/>
    <m/>
    <n v="136"/>
    <n v="1.8"/>
    <n v="1.7"/>
    <n v="1.7"/>
    <n v="1.5"/>
    <n v="1.5"/>
    <n v="1.5"/>
    <m/>
    <n v="0"/>
    <m/>
    <m/>
    <s v=""/>
    <n v="133"/>
    <n v="1.7"/>
    <m/>
    <m/>
    <m/>
    <m/>
    <m/>
    <m/>
    <m/>
    <n v="1.7"/>
    <s v="x"/>
    <m/>
  </r>
  <r>
    <m/>
    <x v="0"/>
    <n v="117"/>
    <s v="x"/>
    <s v="x"/>
    <x v="116"/>
    <s v="117_x"/>
    <s v="117_x_x"/>
    <s v="Miele"/>
    <s v="Miele und Zinkann"/>
    <m/>
    <x v="1"/>
    <s v="nicht verkauft"/>
    <n v="0"/>
    <n v="1"/>
    <n v="0"/>
    <n v="0"/>
    <x v="29"/>
    <n v="0"/>
    <s v="KG"/>
    <s v=""/>
    <m/>
    <m/>
    <n v="35"/>
    <n v="5.5"/>
    <n v="5.3"/>
    <n v="5.2"/>
    <n v="5"/>
    <n v="5"/>
    <s v="k. A."/>
    <m/>
    <n v="0"/>
    <m/>
    <m/>
    <s v=""/>
    <m/>
    <m/>
    <n v="463"/>
    <n v="5"/>
    <m/>
    <m/>
    <m/>
    <e v="#REF!"/>
    <e v="#REF!"/>
    <n v="5.3"/>
    <m/>
    <m/>
  </r>
  <r>
    <m/>
    <x v="0"/>
    <n v="118"/>
    <n v="1"/>
    <n v="1"/>
    <x v="117"/>
    <s v="118_1"/>
    <s v="118_1_1"/>
    <s v="Müller Milch"/>
    <s v="Müller"/>
    <s v="Theo Müller"/>
    <x v="1"/>
    <s v="nicht verkauft"/>
    <n v="0"/>
    <n v="0"/>
    <n v="0"/>
    <n v="0"/>
    <x v="16"/>
    <n v="1"/>
    <s v="Luxemburg"/>
    <s v="Theo Müller "/>
    <m/>
    <m/>
    <n v="66"/>
    <n v="3.4"/>
    <n v="3.2"/>
    <n v="3"/>
    <n v="3.1"/>
    <n v="3.3"/>
    <n v="3.3"/>
    <n v="33"/>
    <n v="1"/>
    <n v="4.2228000000000003"/>
    <n v="4.3732800000000003"/>
    <s v="individual"/>
    <n v="64"/>
    <n v="3.2"/>
    <n v="48"/>
    <n v="3.1"/>
    <m/>
    <m/>
    <m/>
    <m/>
    <m/>
    <n v="4.3732800000000003"/>
    <m/>
    <n v="9"/>
  </r>
  <r>
    <m/>
    <x v="0"/>
    <n v="119"/>
    <n v="1"/>
    <n v="1"/>
    <x v="118"/>
    <s v="119_1"/>
    <s v="119_1_1"/>
    <s v="Müller-Drogerien"/>
    <s v="Müller"/>
    <s v="Erwin Müller"/>
    <x v="1"/>
    <s v="nicht verkauft"/>
    <n v="0"/>
    <n v="1"/>
    <n v="1"/>
    <n v="0"/>
    <x v="6"/>
    <n v="0"/>
    <s v="KG"/>
    <s v="Erwin Müller "/>
    <s v="x"/>
    <m/>
    <n v="172"/>
    <n v="1.3"/>
    <n v="1.3"/>
    <n v="1.2"/>
    <n v="1"/>
    <n v="1"/>
    <n v="1.1000000000000001"/>
    <n v="74"/>
    <n v="1"/>
    <n v="2.7213599999999998"/>
    <n v="2.0955299999999997"/>
    <s v="individual"/>
    <n v="167"/>
    <n v="1.3"/>
    <n v="96"/>
    <n v="0"/>
    <m/>
    <m/>
    <m/>
    <m/>
    <m/>
    <n v="2.0955299999999997"/>
    <s v="x"/>
    <n v="1"/>
  </r>
  <r>
    <m/>
    <x v="0"/>
    <n v="120"/>
    <n v="1"/>
    <n v="1"/>
    <x v="119"/>
    <s v="120_1"/>
    <s v="120_1_1"/>
    <s v="Nemetschek"/>
    <s v="Nemetschek"/>
    <s v="Georg Nemetschek"/>
    <x v="1"/>
    <s v="nicht verkauft"/>
    <n v="0"/>
    <n v="0"/>
    <n v="0"/>
    <n v="0"/>
    <x v="6"/>
    <n v="0"/>
    <s v="SE"/>
    <s v="Prof. Georg Nemetschek 1934"/>
    <m/>
    <m/>
    <n v="69"/>
    <n v="3.5"/>
    <n v="3"/>
    <n v="5.2"/>
    <n v="4"/>
    <n v="2.8"/>
    <n v="3"/>
    <n v="42"/>
    <n v="1"/>
    <n v="2.7213599999999998"/>
    <n v="3.6444000000000001"/>
    <s v="family"/>
    <n v="69"/>
    <n v="3"/>
    <n v="466"/>
    <n v="4"/>
    <m/>
    <m/>
    <m/>
    <m/>
    <m/>
    <n v="3.6444000000000001"/>
    <s v="x"/>
    <n v="1"/>
  </r>
  <r>
    <m/>
    <x v="0"/>
    <n v="121"/>
    <n v="1"/>
    <n v="1"/>
    <x v="120"/>
    <s v="121_1"/>
    <s v="121_1_1"/>
    <s v="New Yorker"/>
    <s v="Knapp"/>
    <s v="Friedrich Knapp"/>
    <x v="1"/>
    <s v="nicht verkauft"/>
    <n v="0"/>
    <n v="1"/>
    <n v="1"/>
    <n v="0"/>
    <x v="5"/>
    <n v="0"/>
    <s v="SE"/>
    <s v="Friedrich Knapp"/>
    <s v="x"/>
    <m/>
    <n v="155"/>
    <n v="2"/>
    <n v="1.5"/>
    <n v="1.1000000000000001"/>
    <n v="1"/>
    <n v="1.3"/>
    <n v="1.2"/>
    <n v="47"/>
    <n v="1"/>
    <n v="2.8151999999999999"/>
    <n v="3.3710700000000005"/>
    <s v="individual"/>
    <n v="148"/>
    <n v="1.5"/>
    <n v="189"/>
    <n v="0"/>
    <m/>
    <m/>
    <m/>
    <m/>
    <m/>
    <n v="3.3710700000000005"/>
    <s v="x"/>
    <n v="0"/>
  </r>
  <r>
    <m/>
    <x v="0"/>
    <n v="122"/>
    <n v="1"/>
    <n v="0"/>
    <x v="121"/>
    <s v="122_1"/>
    <s v="122_1_0"/>
    <s v="Nobilia Stickling"/>
    <s v="Stickling"/>
    <m/>
    <x v="1"/>
    <s v="nicht verkauft"/>
    <n v="0"/>
    <n v="0"/>
    <n v="0"/>
    <n v="1"/>
    <x v="8"/>
    <n v="0"/>
    <s v="KG"/>
    <s v="Natalie Stickling-Morzynski"/>
    <m/>
    <m/>
    <n v="182"/>
    <n v="1.2"/>
    <n v="1.2"/>
    <n v="1"/>
    <n v="0.9"/>
    <n v="1"/>
    <n v="0.9"/>
    <m/>
    <n v="0"/>
    <m/>
    <m/>
    <s v=""/>
    <n v="178"/>
    <n v="1.2"/>
    <n v="181"/>
    <n v="0"/>
    <m/>
    <m/>
    <m/>
    <m/>
    <m/>
    <n v="1.2"/>
    <m/>
    <m/>
  </r>
  <r>
    <m/>
    <x v="0"/>
    <n v="123"/>
    <n v="1"/>
    <n v="1"/>
    <x v="122"/>
    <s v="123_1"/>
    <s v="123_1_1"/>
    <s v="Octapharma"/>
    <s v="Marguerre"/>
    <s v="Wolfgang Marguerre"/>
    <x v="1"/>
    <s v="nicht verkauft"/>
    <n v="0"/>
    <n v="1"/>
    <n v="1"/>
    <n v="0"/>
    <x v="8"/>
    <n v="1"/>
    <s v="Schweiz"/>
    <s v="Wolfgang Marguerre"/>
    <s v="x"/>
    <m/>
    <n v="49"/>
    <n v="4.0999999999999996"/>
    <n v="3.9"/>
    <n v="3.5"/>
    <n v="3.5"/>
    <n v="3.2"/>
    <n v="3.2"/>
    <n v="30"/>
    <n v="1"/>
    <n v="5.1612"/>
    <n v="4.7377200000000004"/>
    <s v="family"/>
    <n v="40"/>
    <n v="4.9000000000000004"/>
    <n v="72"/>
    <n v="3.5"/>
    <m/>
    <m/>
    <m/>
    <m/>
    <m/>
    <n v="4.9000000000000004"/>
    <s v="x"/>
    <n v="3"/>
  </r>
  <r>
    <m/>
    <x v="0"/>
    <n v="124"/>
    <n v="1"/>
    <n v="0"/>
    <x v="123"/>
    <s v="124_1"/>
    <s v="124_1_0"/>
    <s v="Oldendorff Carriers"/>
    <s v="Oldendorff"/>
    <m/>
    <x v="1"/>
    <s v="nicht verkauft"/>
    <n v="0"/>
    <n v="1"/>
    <n v="0"/>
    <n v="0"/>
    <x v="8"/>
    <n v="0"/>
    <s v="KG"/>
    <s v="Henning Oldendorff 1957"/>
    <s v="x"/>
    <m/>
    <n v="103"/>
    <n v="2.2000000000000002"/>
    <n v="2.2000000000000002"/>
    <n v="2"/>
    <n v="1.8"/>
    <n v="2.2000000000000002"/>
    <n v="2.2000000000000002"/>
    <m/>
    <n v="0"/>
    <m/>
    <m/>
    <s v=""/>
    <n v="97"/>
    <n v="2.2000000000000002"/>
    <m/>
    <m/>
    <m/>
    <m/>
    <m/>
    <m/>
    <m/>
    <n v="2.2000000000000002"/>
    <m/>
    <m/>
  </r>
  <r>
    <m/>
    <x v="0"/>
    <n v="125"/>
    <n v="1"/>
    <n v="1"/>
    <x v="124"/>
    <s v="125_1"/>
    <s v="125_1_1"/>
    <s v="Opel"/>
    <s v="Opel"/>
    <s v="Georg von Opel"/>
    <x v="1"/>
    <s v="Verkauf 1929"/>
    <n v="1"/>
    <n v="0"/>
    <n v="0"/>
    <n v="0"/>
    <x v="5"/>
    <n v="0"/>
    <s v="Verkauf"/>
    <s v="Georg von Opel "/>
    <m/>
    <m/>
    <n v="160"/>
    <n v="1.4"/>
    <n v="1.4"/>
    <n v="1.4"/>
    <n v="1.3"/>
    <n v="1.3"/>
    <n v="1.3"/>
    <m/>
    <n v="0"/>
    <m/>
    <m/>
    <s v=""/>
    <n v="151"/>
    <e v="#N/A"/>
    <n v="239"/>
    <n v="0"/>
    <m/>
    <m/>
    <m/>
    <m/>
    <m/>
    <e v="#N/A"/>
    <s v="x"/>
    <m/>
  </r>
  <r>
    <m/>
    <x v="0"/>
    <n v="126"/>
    <n v="1"/>
    <n v="0"/>
    <x v="125"/>
    <s v="126_1"/>
    <s v="126_1_0"/>
    <s v="Otto"/>
    <s v="Otto"/>
    <m/>
    <x v="1"/>
    <s v="nicht verkauft"/>
    <n v="0"/>
    <n v="1"/>
    <n v="0"/>
    <n v="0"/>
    <x v="15"/>
    <n v="0"/>
    <s v="KG"/>
    <s v="Alexander Otto 1967 (ECE)_x000a_Michael Otto 1943 (Otto Versand)"/>
    <s v="x"/>
    <m/>
    <n v="11"/>
    <n v="13.7"/>
    <n v="14.5"/>
    <n v="15.8"/>
    <n v="12.5"/>
    <n v="13.5"/>
    <n v="13.5"/>
    <m/>
    <n v="5"/>
    <n v="24.773760000000003"/>
    <n v="27.332999999999998"/>
    <s v="individual"/>
    <n v="13"/>
    <n v="14.5"/>
    <n v="6"/>
    <n v="12.5"/>
    <s v="zusammenrechnen obwohl nicht alle?"/>
    <m/>
    <m/>
    <m/>
    <m/>
    <n v="27.332999999999998"/>
    <s v="x"/>
    <n v="7"/>
  </r>
  <r>
    <m/>
    <x v="1"/>
    <n v="126"/>
    <n v="1"/>
    <n v="1"/>
    <x v="125"/>
    <s v="126_1"/>
    <s v="126_1_1"/>
    <s v="Otto"/>
    <s v="Otto"/>
    <s v="Alexander Otto"/>
    <x v="1"/>
    <s v="nicht verkauft"/>
    <s v=""/>
    <s v=""/>
    <s v=""/>
    <s v=""/>
    <x v="4"/>
    <s v=""/>
    <s v=""/>
    <s v=""/>
    <m/>
    <m/>
    <m/>
    <m/>
    <m/>
    <s v=""/>
    <s v=""/>
    <s v=""/>
    <s v=""/>
    <n v="10"/>
    <m/>
    <n v="8.4456000000000007"/>
    <n v="9.9309900000000013"/>
    <s v="individual"/>
    <m/>
    <m/>
    <m/>
    <m/>
    <n v="24"/>
    <n v="4.7879389999999997"/>
    <m/>
    <m/>
    <m/>
    <n v="9.9309900000000013"/>
    <m/>
    <m/>
  </r>
  <r>
    <m/>
    <x v="1"/>
    <n v="126"/>
    <n v="1"/>
    <n v="2"/>
    <x v="125"/>
    <s v="126_1"/>
    <s v="126_1_2"/>
    <s v="Otto"/>
    <s v="Otto"/>
    <s v="Benjamin Otto"/>
    <x v="1"/>
    <s v="nicht verkauft"/>
    <s v=""/>
    <s v=""/>
    <s v=""/>
    <s v=""/>
    <x v="4"/>
    <s v=""/>
    <s v=""/>
    <s v=""/>
    <m/>
    <m/>
    <m/>
    <m/>
    <m/>
    <s v=""/>
    <s v=""/>
    <s v=""/>
    <s v=""/>
    <n v="61"/>
    <m/>
    <n v="2.6275200000000001"/>
    <n v="2.6421899999999998"/>
    <s v="individual"/>
    <m/>
    <m/>
    <m/>
    <m/>
    <m/>
    <m/>
    <m/>
    <m/>
    <m/>
    <n v="2.6421899999999998"/>
    <m/>
    <m/>
  </r>
  <r>
    <m/>
    <x v="1"/>
    <n v="126"/>
    <n v="1"/>
    <n v="3"/>
    <x v="125"/>
    <s v="126_1"/>
    <s v="126_1_3"/>
    <s v="Otto"/>
    <s v="Otto"/>
    <s v="Katharina Otto-Bernstein"/>
    <x v="1"/>
    <s v="nicht verkauft"/>
    <s v=""/>
    <s v=""/>
    <s v=""/>
    <s v=""/>
    <x v="4"/>
    <s v=""/>
    <s v=""/>
    <s v=""/>
    <m/>
    <m/>
    <m/>
    <m/>
    <m/>
    <s v=""/>
    <s v=""/>
    <s v=""/>
    <s v=""/>
    <n v="45"/>
    <m/>
    <n v="2.9090400000000001"/>
    <n v="3.46218"/>
    <s v="individual"/>
    <m/>
    <m/>
    <m/>
    <m/>
    <m/>
    <m/>
    <n v="119"/>
    <n v="1.8"/>
    <n v="1.7"/>
    <n v="3.46218"/>
    <m/>
    <m/>
  </r>
  <r>
    <m/>
    <x v="1"/>
    <n v="126"/>
    <n v="1"/>
    <n v="4"/>
    <x v="125"/>
    <s v="126_1"/>
    <s v="126_1_4"/>
    <s v="Otto"/>
    <s v="Otto"/>
    <s v="Maren Otto"/>
    <x v="1"/>
    <s v="nicht verkauft"/>
    <s v=""/>
    <s v=""/>
    <s v=""/>
    <s v=""/>
    <x v="4"/>
    <s v=""/>
    <s v=""/>
    <s v=""/>
    <m/>
    <m/>
    <m/>
    <m/>
    <m/>
    <s v=""/>
    <s v=""/>
    <s v=""/>
    <s v=""/>
    <n v="49"/>
    <m/>
    <n v="2.6275200000000001"/>
    <n v="3.18885"/>
    <s v="individual"/>
    <m/>
    <m/>
    <m/>
    <m/>
    <m/>
    <m/>
    <m/>
    <m/>
    <m/>
    <n v="3.18885"/>
    <m/>
    <m/>
  </r>
  <r>
    <m/>
    <x v="1"/>
    <n v="126"/>
    <n v="1"/>
    <n v="5"/>
    <x v="125"/>
    <s v="126_1"/>
    <s v="126_1_5"/>
    <s v="Otto"/>
    <s v="Otto"/>
    <s v="Michael Otto"/>
    <x v="1"/>
    <s v="nicht verkauft"/>
    <s v=""/>
    <s v=""/>
    <s v=""/>
    <s v=""/>
    <x v="4"/>
    <s v=""/>
    <s v=""/>
    <s v=""/>
    <m/>
    <m/>
    <m/>
    <m/>
    <m/>
    <s v=""/>
    <s v=""/>
    <s v=""/>
    <s v=""/>
    <n v="13"/>
    <m/>
    <n v="8.1640800000000002"/>
    <n v="8.1087900000000008"/>
    <s v="individual"/>
    <m/>
    <m/>
    <m/>
    <m/>
    <n v="22"/>
    <n v="4.8777689999999998"/>
    <m/>
    <m/>
    <m/>
    <n v="8.1087900000000008"/>
    <m/>
    <m/>
  </r>
  <r>
    <m/>
    <x v="0"/>
    <n v="127"/>
    <n v="1"/>
    <s v="x"/>
    <x v="126"/>
    <s v="127_1"/>
    <s v="127_1_x"/>
    <s v="Otto Bock"/>
    <s v="Näder"/>
    <s v="Hans Georg, Julia und Georg Näder"/>
    <x v="1"/>
    <s v="nicht verkauft"/>
    <n v="0"/>
    <n v="0"/>
    <n v="0"/>
    <n v="0"/>
    <x v="1"/>
    <n v="0"/>
    <s v="KG"/>
    <s v="Hans Georg Näder 1961"/>
    <m/>
    <m/>
    <n v="140"/>
    <n v="1.8"/>
    <n v="1.6"/>
    <n v="2.1"/>
    <n v="2.4"/>
    <n v="1.5"/>
    <n v="2"/>
    <n v="65"/>
    <n v="1"/>
    <n v="2.4398400000000002"/>
    <n v="2.3688600000000002"/>
    <s v="individual"/>
    <n v="140"/>
    <n v="1.6"/>
    <m/>
    <m/>
    <m/>
    <m/>
    <m/>
    <m/>
    <m/>
    <n v="2.3688600000000002"/>
    <m/>
    <n v="2"/>
  </r>
  <r>
    <m/>
    <x v="0"/>
    <n v="128"/>
    <n v="1"/>
    <s v="x"/>
    <x v="127"/>
    <s v="128_1"/>
    <s v="128_1_x"/>
    <s v="Otto Fuchs-Metallwerke"/>
    <s v="Fuchs"/>
    <s v="Otto Rudolf und Christiane Fuchs"/>
    <x v="1"/>
    <s v="nicht verkauft"/>
    <n v="0"/>
    <n v="0"/>
    <n v="0"/>
    <n v="1"/>
    <x v="14"/>
    <n v="0"/>
    <s v="KG"/>
    <s v="Christiane Römer( Fuchs)"/>
    <m/>
    <m/>
    <n v="169"/>
    <n v="1.6"/>
    <n v="1.3"/>
    <n v="1.6"/>
    <n v="1.4"/>
    <n v="1.7999999999999998"/>
    <s v="k. A."/>
    <m/>
    <n v="0"/>
    <m/>
    <m/>
    <s v=""/>
    <n v="163"/>
    <n v="1.3"/>
    <n v="69"/>
    <n v="0"/>
    <m/>
    <m/>
    <m/>
    <m/>
    <m/>
    <n v="1.3"/>
    <m/>
    <m/>
  </r>
  <r>
    <m/>
    <x v="0"/>
    <n v="129"/>
    <n v="1"/>
    <n v="1"/>
    <x v="128"/>
    <s v="129_1"/>
    <s v="129_1_1"/>
    <s v="Patrizia"/>
    <s v="Egger"/>
    <s v="Wolfgang Egger"/>
    <x v="2"/>
    <s v="nicht verkauft"/>
    <n v="0"/>
    <n v="1"/>
    <n v="1"/>
    <n v="0"/>
    <x v="5"/>
    <n v="0"/>
    <s v="SE"/>
    <s v="Wolfgang Egger"/>
    <m/>
    <m/>
    <n v="242"/>
    <n v="0.6"/>
    <n v="0.8"/>
    <n v="1.1000000000000001"/>
    <n v="1.1000000000000001"/>
    <n v="0.9"/>
    <n v="0.9"/>
    <n v="118"/>
    <n v="1"/>
    <m/>
    <n v="1.00221"/>
    <s v="individual"/>
    <n v="226"/>
    <m/>
    <m/>
    <m/>
    <m/>
    <m/>
    <m/>
    <m/>
    <m/>
    <n v="1.00221"/>
    <s v="x"/>
    <n v="0"/>
  </r>
  <r>
    <m/>
    <x v="0"/>
    <n v="130"/>
    <s v="x"/>
    <s v="x"/>
    <x v="129"/>
    <s v="130_x"/>
    <s v="130_x_x"/>
    <s v="Pfeifer &amp; Langen"/>
    <s v="Pfeifer und Langen"/>
    <m/>
    <x v="1"/>
    <s v="nicht verkauft"/>
    <n v="0"/>
    <n v="0"/>
    <n v="0"/>
    <n v="0"/>
    <x v="23"/>
    <n v="0"/>
    <s v="KG"/>
    <s v="Guido Colsman"/>
    <m/>
    <m/>
    <n v="107"/>
    <n v="2"/>
    <n v="2.1"/>
    <n v="2"/>
    <n v="2"/>
    <n v="1.8"/>
    <s v="k. A."/>
    <m/>
    <n v="0"/>
    <m/>
    <m/>
    <s v=""/>
    <n v="103"/>
    <n v="2.1"/>
    <m/>
    <m/>
    <m/>
    <m/>
    <m/>
    <m/>
    <m/>
    <n v="2.1"/>
    <m/>
    <m/>
  </r>
  <r>
    <m/>
    <x v="0"/>
    <n v="131"/>
    <s v="x"/>
    <s v="x"/>
    <x v="130"/>
    <s v="131_x"/>
    <s v="131_x_x"/>
    <s v="Phoenix Contact"/>
    <s v="Eisert und von Braunbehrens"/>
    <m/>
    <x v="1"/>
    <s v="nicht verkauft"/>
    <n v="0"/>
    <n v="0"/>
    <n v="0"/>
    <n v="0"/>
    <x v="15"/>
    <n v="0"/>
    <s v="KG"/>
    <s v="Thomas Eisert "/>
    <m/>
    <m/>
    <n v="74"/>
    <n v="3"/>
    <n v="2.9"/>
    <n v="2.7"/>
    <n v="2.5"/>
    <n v="2.5"/>
    <n v="2.5"/>
    <m/>
    <n v="0"/>
    <m/>
    <m/>
    <s v=""/>
    <n v="71"/>
    <n v="2.9"/>
    <m/>
    <m/>
    <m/>
    <m/>
    <m/>
    <m/>
    <m/>
    <n v="2.9"/>
    <m/>
    <m/>
  </r>
  <r>
    <m/>
    <x v="0"/>
    <n v="132"/>
    <n v="1"/>
    <n v="1"/>
    <x v="131"/>
    <s v="132_1"/>
    <s v="132_1_1"/>
    <s v="PHW Gruppe"/>
    <s v="Wesjohann"/>
    <s v="Paul-Heinz Wesjohann"/>
    <x v="1"/>
    <s v="nicht verkauft"/>
    <n v="0"/>
    <n v="1"/>
    <n v="0"/>
    <n v="0"/>
    <x v="9"/>
    <n v="0"/>
    <s v="KG"/>
    <s v="Peter Wesjohann (Vorsitzender), Doris Wesjohann"/>
    <s v="x"/>
    <m/>
    <n v="148"/>
    <n v="1.6"/>
    <n v="1.6"/>
    <n v="1"/>
    <n v="0.9"/>
    <n v="1"/>
    <s v="k. A."/>
    <n v="46"/>
    <n v="1"/>
    <n v="2.1583199999999998"/>
    <n v="3.46218"/>
    <s v="family"/>
    <n v="142"/>
    <n v="1.6"/>
    <n v="229"/>
    <n v="0"/>
    <m/>
    <m/>
    <m/>
    <m/>
    <m/>
    <n v="3.46218"/>
    <m/>
    <n v="4"/>
  </r>
  <r>
    <m/>
    <x v="0"/>
    <n v="133"/>
    <n v="1"/>
    <n v="0"/>
    <x v="132"/>
    <s v="133_1"/>
    <s v="133_1_0"/>
    <s v="Porsche / VW"/>
    <s v="Porsche"/>
    <m/>
    <x v="1"/>
    <s v="nicht verkauft"/>
    <n v="0"/>
    <n v="0"/>
    <n v="0"/>
    <n v="0"/>
    <x v="30"/>
    <n v="0"/>
    <s v="AG"/>
    <s v="Hans-Peter Porsche 1940_x000a_Gerhard Porsche 1938_x000a_Wolfgang Porsche 1943_x000a_Michael Piech 1942"/>
    <m/>
    <m/>
    <n v="7"/>
    <n v="23.8"/>
    <n v="22.5"/>
    <n v="18.5"/>
    <n v="13.5"/>
    <n v="12.5"/>
    <n v="12"/>
    <m/>
    <n v="0"/>
    <m/>
    <m/>
    <s v=""/>
    <n v="8"/>
    <n v="22.5"/>
    <n v="458"/>
    <n v="13.5"/>
    <m/>
    <m/>
    <m/>
    <m/>
    <m/>
    <n v="22.5"/>
    <m/>
    <m/>
  </r>
  <r>
    <m/>
    <x v="0"/>
    <n v="134"/>
    <n v="1"/>
    <s v="x"/>
    <x v="133"/>
    <s v="134_1"/>
    <s v="134_1_x"/>
    <s v="Rational AG"/>
    <s v="Meister"/>
    <s v="Gabriella Meister, Ulrike Meister, Wolfgang Meister und Franziska Würbser"/>
    <x v="1"/>
    <s v="nicht verkauft"/>
    <n v="0"/>
    <n v="0"/>
    <n v="0"/>
    <n v="1"/>
    <x v="8"/>
    <n v="0"/>
    <s v="AG"/>
    <s v="Gabriella Meister 1948"/>
    <m/>
    <m/>
    <n v="83"/>
    <n v="3.7"/>
    <n v="2.6"/>
    <n v="5.3"/>
    <n v="3.9"/>
    <n v="4.8"/>
    <n v="4.8"/>
    <m/>
    <n v="3"/>
    <n v="2.8151999999999999"/>
    <n v="3.0066300000000004"/>
    <s v="individual"/>
    <n v="84"/>
    <n v="2.6"/>
    <n v="89"/>
    <n v="3.9"/>
    <m/>
    <m/>
    <m/>
    <m/>
    <m/>
    <n v="3.0066300000000004"/>
    <m/>
    <n v="1"/>
  </r>
  <r>
    <m/>
    <x v="1"/>
    <n v="134"/>
    <n v="1"/>
    <n v="1"/>
    <x v="133"/>
    <s v="134_1"/>
    <s v="134_1_1"/>
    <s v="Rational AG"/>
    <s v="Meister"/>
    <s v="Gabriella Meister"/>
    <x v="1"/>
    <s v="nicht verkauft"/>
    <s v=""/>
    <s v=""/>
    <s v=""/>
    <s v=""/>
    <x v="4"/>
    <s v=""/>
    <s v=""/>
    <s v=""/>
    <m/>
    <m/>
    <m/>
    <m/>
    <m/>
    <s v=""/>
    <s v=""/>
    <s v=""/>
    <s v=""/>
    <n v="124"/>
    <m/>
    <n v="0.93840000000000001"/>
    <n v="1.00221"/>
    <s v="individual"/>
    <m/>
    <m/>
    <m/>
    <m/>
    <m/>
    <m/>
    <m/>
    <m/>
    <m/>
    <n v="1.00221"/>
    <s v="x"/>
    <m/>
  </r>
  <r>
    <m/>
    <x v="1"/>
    <n v="134"/>
    <n v="1"/>
    <n v="2"/>
    <x v="133"/>
    <s v="134_1"/>
    <s v="134_1_2"/>
    <s v="Rational AG"/>
    <s v="Meister"/>
    <s v="Franziska Würbser"/>
    <x v="1"/>
    <s v="nicht verkauft"/>
    <s v=""/>
    <s v=""/>
    <s v=""/>
    <s v=""/>
    <x v="4"/>
    <s v=""/>
    <s v=""/>
    <s v=""/>
    <m/>
    <m/>
    <m/>
    <m/>
    <m/>
    <s v=""/>
    <s v=""/>
    <s v=""/>
    <s v=""/>
    <n v="127"/>
    <m/>
    <n v="0.93840000000000001"/>
    <n v="1.00221"/>
    <s v="individual"/>
    <m/>
    <m/>
    <m/>
    <m/>
    <m/>
    <m/>
    <m/>
    <m/>
    <m/>
    <n v="1.00221"/>
    <s v="x"/>
    <m/>
  </r>
  <r>
    <m/>
    <x v="1"/>
    <n v="134"/>
    <n v="1"/>
    <n v="3"/>
    <x v="133"/>
    <s v="134_1"/>
    <s v="134_1_3"/>
    <s v="Rational AG"/>
    <s v="Meister"/>
    <s v="Ulrike Meister"/>
    <x v="1"/>
    <s v="nicht verkauft"/>
    <s v=""/>
    <s v=""/>
    <s v=""/>
    <s v=""/>
    <x v="4"/>
    <s v=""/>
    <s v=""/>
    <s v=""/>
    <m/>
    <m/>
    <m/>
    <m/>
    <m/>
    <s v=""/>
    <s v=""/>
    <s v=""/>
    <s v=""/>
    <n v="125"/>
    <m/>
    <n v="0.93840000000000001"/>
    <n v="1.00221"/>
    <s v="individual"/>
    <m/>
    <m/>
    <m/>
    <m/>
    <m/>
    <m/>
    <m/>
    <m/>
    <m/>
    <n v="1.00221"/>
    <s v="x"/>
    <m/>
  </r>
  <r>
    <m/>
    <x v="0"/>
    <n v="135"/>
    <n v="1"/>
    <s v="x"/>
    <x v="134"/>
    <s v="135_1"/>
    <s v="135_1_x"/>
    <s v="Rehau"/>
    <s v="Wagner"/>
    <s v="Veit und Jobst Wagner"/>
    <x v="1"/>
    <s v="nicht verkauft"/>
    <n v="0"/>
    <n v="1"/>
    <n v="0"/>
    <n v="0"/>
    <x v="27"/>
    <n v="1"/>
    <s v="Schweiz"/>
    <s v="Dr. Veit Wagner_x000a_Jobst Wagner "/>
    <s v="x"/>
    <m/>
    <n v="108"/>
    <n v="2.1"/>
    <n v="2.1"/>
    <n v="1.9"/>
    <n v="1.8"/>
    <n v="2"/>
    <n v="1.6"/>
    <m/>
    <n v="0"/>
    <m/>
    <m/>
    <s v=""/>
    <n v="104"/>
    <n v="2.1"/>
    <n v="104"/>
    <n v="0"/>
    <m/>
    <m/>
    <m/>
    <m/>
    <m/>
    <n v="2.1"/>
    <m/>
    <m/>
  </r>
  <r>
    <m/>
    <x v="0"/>
    <n v="136"/>
    <n v="1"/>
    <n v="0"/>
    <x v="135"/>
    <s v="136_1"/>
    <s v="136_1_0"/>
    <s v="Rethmann"/>
    <s v="Rethmann"/>
    <m/>
    <x v="1"/>
    <s v="nicht verkauft"/>
    <n v="0"/>
    <n v="1"/>
    <n v="0"/>
    <n v="0"/>
    <x v="2"/>
    <n v="0"/>
    <s v="KG"/>
    <s v="Klemens Rethmann"/>
    <s v="x"/>
    <m/>
    <n v="25"/>
    <n v="7.8"/>
    <n v="6.8"/>
    <n v="6.5"/>
    <n v="5.8"/>
    <n v="5.5"/>
    <n v="5.2"/>
    <m/>
    <n v="0"/>
    <m/>
    <m/>
    <s v=""/>
    <n v="28"/>
    <n v="6.8"/>
    <n v="22"/>
    <n v="5.8"/>
    <m/>
    <m/>
    <m/>
    <m/>
    <m/>
    <n v="6.8"/>
    <s v="x"/>
    <m/>
  </r>
  <r>
    <m/>
    <x v="0"/>
    <n v="137"/>
    <n v="1"/>
    <n v="1"/>
    <x v="136"/>
    <s v="137_1"/>
    <s v="137_1_1"/>
    <s v="RFR Holding GmbH"/>
    <s v="Rosen"/>
    <s v="Aby Rosen"/>
    <x v="1"/>
    <s v="nicht verkauft"/>
    <n v="1"/>
    <n v="1"/>
    <n v="0"/>
    <n v="0"/>
    <x v="1"/>
    <n v="0"/>
    <s v="GmbH"/>
    <s v="Aby Rosen 1960 "/>
    <s v="x"/>
    <m/>
    <n v="170"/>
    <n v="1.3"/>
    <n v="1.3"/>
    <n v="1.4"/>
    <n v="1.4"/>
    <n v="1.5"/>
    <n v="1.5"/>
    <m/>
    <n v="0"/>
    <m/>
    <m/>
    <s v=""/>
    <n v="170"/>
    <n v="1.3"/>
    <m/>
    <m/>
    <m/>
    <m/>
    <m/>
    <m/>
    <m/>
    <n v="1.3"/>
    <m/>
    <m/>
  </r>
  <r>
    <m/>
    <x v="0"/>
    <n v="138"/>
    <n v="1"/>
    <n v="0"/>
    <x v="137"/>
    <s v="138_1"/>
    <s v="138_1_0"/>
    <s v="Röchling"/>
    <s v="Röchling"/>
    <m/>
    <x v="1"/>
    <s v="nicht verkauft"/>
    <n v="0"/>
    <n v="0"/>
    <n v="0"/>
    <n v="0"/>
    <x v="28"/>
    <n v="0"/>
    <s v="KG"/>
    <s v="Johannes Freiherr von Salmuth"/>
    <m/>
    <m/>
    <n v="150"/>
    <n v="1.5"/>
    <n v="1.5"/>
    <n v="1.5"/>
    <n v="1.6"/>
    <n v="1.8"/>
    <s v="k. A."/>
    <m/>
    <n v="0"/>
    <m/>
    <m/>
    <s v=""/>
    <n v="146"/>
    <n v="1.5"/>
    <n v="353"/>
    <n v="0"/>
    <m/>
    <m/>
    <m/>
    <m/>
    <m/>
    <n v="1.5"/>
    <m/>
    <m/>
  </r>
  <r>
    <m/>
    <x v="0"/>
    <n v="139"/>
    <n v="1"/>
    <s v="x"/>
    <x v="138"/>
    <s v="139_1"/>
    <s v="139_1_x"/>
    <s v="Rocket Internet SE"/>
    <s v="Samwer"/>
    <s v="Marc, Alexander und Oliver Samwer"/>
    <x v="1"/>
    <s v="Investments"/>
    <n v="1"/>
    <n v="1"/>
    <n v="1"/>
    <n v="0"/>
    <x v="1"/>
    <n v="0"/>
    <s v="SE"/>
    <s v="Oliver Samwer 1973_x000a_Marc Samwer 1970_x000a_Alexander Samwer 1975"/>
    <s v="x"/>
    <m/>
    <n v="102"/>
    <n v="4"/>
    <n v="2.2000000000000002"/>
    <n v="2"/>
    <n v="1.9"/>
    <n v="2.4"/>
    <n v="2.7"/>
    <m/>
    <n v="0"/>
    <m/>
    <m/>
    <s v=""/>
    <n v="101"/>
    <n v="2.2000000000000002"/>
    <n v="168"/>
    <n v="0"/>
    <m/>
    <m/>
    <m/>
    <m/>
    <m/>
    <n v="2.2000000000000002"/>
    <m/>
    <s v="n.m."/>
  </r>
  <r>
    <m/>
    <x v="1"/>
    <n v="139"/>
    <n v="1"/>
    <n v="1"/>
    <x v="138"/>
    <s v="139_1"/>
    <s v="139_1_1"/>
    <s v="Rocket Internet SE"/>
    <s v="Samwer"/>
    <s v="Oliver Samwer"/>
    <x v="1"/>
    <s v="Investments"/>
    <s v=""/>
    <s v=""/>
    <s v=""/>
    <s v=""/>
    <x v="4"/>
    <s v=""/>
    <s v=""/>
    <s v=""/>
    <m/>
    <m/>
    <m/>
    <m/>
    <m/>
    <s v=""/>
    <s v=""/>
    <s v=""/>
    <s v=""/>
    <n v="132"/>
    <m/>
    <m/>
    <n v="0.91110000000000002"/>
    <s v="individual"/>
    <m/>
    <m/>
    <m/>
    <m/>
    <m/>
    <m/>
    <m/>
    <m/>
    <m/>
    <n v="0.91110000000000002"/>
    <m/>
    <m/>
  </r>
  <r>
    <m/>
    <x v="1"/>
    <n v="140"/>
    <n v="1"/>
    <n v="0"/>
    <x v="139"/>
    <s v="140_1"/>
    <s v="140_1_0"/>
    <s v="Rohde &amp; Schwarz"/>
    <s v="Rohde"/>
    <m/>
    <x v="1"/>
    <s v="nicht verkauft"/>
    <n v="0"/>
    <n v="0"/>
    <n v="0"/>
    <n v="0"/>
    <x v="2"/>
    <n v="0"/>
    <s v="KG"/>
    <s v="Christina Rohde 1975"/>
    <m/>
    <m/>
    <m/>
    <m/>
    <m/>
    <s v=""/>
    <s v=""/>
    <s v=""/>
    <s v=""/>
    <m/>
    <m/>
    <m/>
    <m/>
    <s v=""/>
    <n v="164"/>
    <n v="1.3"/>
    <n v="240"/>
    <n v="0"/>
    <m/>
    <m/>
    <m/>
    <m/>
    <m/>
    <n v="1.3"/>
    <m/>
    <m/>
  </r>
  <r>
    <m/>
    <x v="1"/>
    <n v="140"/>
    <n v="2"/>
    <n v="0"/>
    <x v="139"/>
    <s v="140_2"/>
    <s v="140_2_0"/>
    <s v="Rohde &amp; Schwarz"/>
    <s v="Schwarz"/>
    <m/>
    <x v="1"/>
    <s v="nicht verkauft"/>
    <n v="0"/>
    <n v="1"/>
    <n v="0"/>
    <n v="0"/>
    <x v="15"/>
    <n v="0"/>
    <s v="KG"/>
    <s v="Christian Leicher"/>
    <s v="x"/>
    <m/>
    <m/>
    <m/>
    <m/>
    <s v=""/>
    <s v=""/>
    <s v=""/>
    <s v=""/>
    <m/>
    <m/>
    <m/>
    <m/>
    <s v=""/>
    <n v="165"/>
    <n v="1.3"/>
    <n v="379"/>
    <n v="0"/>
    <m/>
    <m/>
    <m/>
    <m/>
    <m/>
    <n v="1.3"/>
    <m/>
    <m/>
  </r>
  <r>
    <m/>
    <x v="0"/>
    <n v="140"/>
    <s v="x"/>
    <s v="x"/>
    <x v="139"/>
    <s v="140_x"/>
    <s v="140_x_x"/>
    <s v="Rohde &amp; Schwarz"/>
    <s v="Rohde und Schwarz"/>
    <m/>
    <x v="1"/>
    <s v="nicht verkauft"/>
    <n v="0"/>
    <n v="1"/>
    <n v="0"/>
    <n v="0"/>
    <x v="7"/>
    <n v="0"/>
    <s v="KG"/>
    <s v=""/>
    <m/>
    <m/>
    <n v="84"/>
    <n v="3.3"/>
    <n v="2.6"/>
    <n v="2.2000000000000002"/>
    <n v="2.1"/>
    <n v="2.2000000000000002"/>
    <n v="2"/>
    <m/>
    <n v="0"/>
    <m/>
    <m/>
    <s v=""/>
    <m/>
    <m/>
    <m/>
    <m/>
    <m/>
    <m/>
    <m/>
    <m/>
    <m/>
    <n v="2.6"/>
    <m/>
    <m/>
  </r>
  <r>
    <m/>
    <x v="0"/>
    <n v="141"/>
    <n v="1"/>
    <s v="x"/>
    <x v="140"/>
    <s v="141_1"/>
    <s v="141_1_x"/>
    <s v="Rosenberger Hochfrequenz"/>
    <s v="Rosenberger"/>
    <s v="Hans, Bernhard und Peter Rosenberger"/>
    <x v="1"/>
    <s v="nicht verkauft"/>
    <n v="0"/>
    <n v="0"/>
    <n v="0"/>
    <n v="0"/>
    <x v="11"/>
    <n v="0"/>
    <s v="KG"/>
    <s v="3 Brüder:_x000a_Hans Rosenberger 1952_x000a_Bernhard Rosenberger 1953_x000a_Peter Rosenberger 1955"/>
    <m/>
    <m/>
    <n v="190"/>
    <n v="1.2"/>
    <n v="1.1000000000000001"/>
    <n v="0.8"/>
    <n v="0.6"/>
    <n v="0.7"/>
    <s v="k. A."/>
    <m/>
    <n v="0"/>
    <m/>
    <m/>
    <s v=""/>
    <n v="186"/>
    <n v="1.1000000000000001"/>
    <m/>
    <m/>
    <m/>
    <m/>
    <m/>
    <m/>
    <m/>
    <n v="1.1000000000000001"/>
    <m/>
    <m/>
  </r>
  <r>
    <m/>
    <x v="0"/>
    <n v="142"/>
    <n v="1"/>
    <n v="1"/>
    <x v="141"/>
    <s v="142_1"/>
    <s v="142_1_1"/>
    <s v="Rossmann"/>
    <s v="Rossmann"/>
    <s v="Dirk Rossmann"/>
    <x v="1"/>
    <s v="nicht verkauft"/>
    <n v="0"/>
    <n v="1"/>
    <n v="1"/>
    <n v="0"/>
    <x v="1"/>
    <n v="0"/>
    <s v="GmbH"/>
    <s v="Dirk Rosmann und Sohn Raoul Rossmann 1985 (CEO) "/>
    <s v="x"/>
    <m/>
    <n v="57"/>
    <n v="4"/>
    <n v="3.7"/>
    <n v="3.5"/>
    <n v="3.4"/>
    <n v="3.3"/>
    <n v="3.2"/>
    <n v="75"/>
    <n v="1"/>
    <n v="3.2844000000000002"/>
    <n v="2.0955299999999997"/>
    <s v="family"/>
    <n v="54"/>
    <n v="3.7"/>
    <n v="93"/>
    <n v="3.4"/>
    <m/>
    <m/>
    <m/>
    <m/>
    <m/>
    <n v="3.7"/>
    <s v="x"/>
    <n v="2"/>
  </r>
  <r>
    <m/>
    <x v="0"/>
    <n v="143"/>
    <n v="1"/>
    <n v="1"/>
    <x v="142"/>
    <s v="143_1"/>
    <s v="143_1_1"/>
    <s v="Rothenberger"/>
    <s v="Rothenberger"/>
    <s v="Helmut Rothenberger"/>
    <x v="0"/>
    <s v="nicht verkauft"/>
    <n v="0"/>
    <n v="0"/>
    <n v="0"/>
    <n v="0"/>
    <x v="1"/>
    <n v="1"/>
    <s v="Österreich"/>
    <s v="Helmut Rothenberger  1949 "/>
    <m/>
    <m/>
    <n v="178"/>
    <n v="1.4"/>
    <n v="1.2"/>
    <n v="1.2"/>
    <n v="1.2"/>
    <n v="1.2"/>
    <n v="1"/>
    <m/>
    <n v="0"/>
    <m/>
    <m/>
    <s v=""/>
    <n v="179"/>
    <n v="1.2"/>
    <n v="319"/>
    <n v="0"/>
    <m/>
    <m/>
    <m/>
    <m/>
    <m/>
    <n v="1.2"/>
    <m/>
    <m/>
  </r>
  <r>
    <m/>
    <x v="0"/>
    <n v="144"/>
    <n v="1"/>
    <n v="1"/>
    <x v="143"/>
    <s v="144_1"/>
    <s v="144_1_1"/>
    <s v="s.oliver"/>
    <s v="Freier"/>
    <s v="Bernd Freier"/>
    <x v="1"/>
    <s v="nicht verkauft"/>
    <n v="0"/>
    <n v="1"/>
    <n v="1"/>
    <n v="0"/>
    <x v="9"/>
    <n v="0"/>
    <s v="KG"/>
    <s v="Bernd Freier 1951"/>
    <s v="x"/>
    <m/>
    <n v="168"/>
    <n v="1.3"/>
    <n v="1.3"/>
    <n v="1.6"/>
    <n v="1.8"/>
    <n v="2.2999999999999998"/>
    <n v="2.5"/>
    <n v="113"/>
    <n v="1"/>
    <n v="1.03224"/>
    <n v="1.0933200000000001"/>
    <s v="individual"/>
    <n v="169"/>
    <n v="1.3"/>
    <n v="74"/>
    <n v="1.8"/>
    <m/>
    <m/>
    <m/>
    <m/>
    <m/>
    <n v="1.3"/>
    <m/>
    <n v="4"/>
  </r>
  <r>
    <m/>
    <x v="0"/>
    <n v="145"/>
    <s v="x"/>
    <s v="x"/>
    <x v="144"/>
    <s v="145_x"/>
    <s v="145_x_x"/>
    <s v="SAP"/>
    <m/>
    <m/>
    <x v="1"/>
    <s v="Börse und Teilverkauf"/>
    <n v="1"/>
    <n v="0"/>
    <n v="1"/>
    <n v="0"/>
    <x v="16"/>
    <n v="0"/>
    <s v="SE"/>
    <m/>
    <m/>
    <m/>
    <m/>
    <n v="29.3"/>
    <n v="23.5"/>
    <n v="30.8"/>
    <n v="31.7"/>
    <n v="25.700000000000003"/>
    <n v="25.200000000000003"/>
    <m/>
    <n v="5"/>
    <n v="20.363280000000003"/>
    <n v="17.766450000000003"/>
    <s v="family"/>
    <m/>
    <m/>
    <m/>
    <m/>
    <m/>
    <n v="18.981079000000001"/>
    <m/>
    <m/>
    <m/>
    <m/>
    <m/>
    <n v="5"/>
  </r>
  <r>
    <m/>
    <x v="1"/>
    <n v="145"/>
    <n v="1"/>
    <n v="1"/>
    <x v="144"/>
    <s v="145_1"/>
    <s v="145_1_1"/>
    <s v="SAP"/>
    <s v="Hopp"/>
    <s v="Dietmar Hopp"/>
    <x v="1"/>
    <s v="Börse und Teilverkauf"/>
    <n v="1"/>
    <n v="0"/>
    <n v="1"/>
    <n v="0"/>
    <x v="8"/>
    <n v="0"/>
    <s v="SE"/>
    <s v="Dietmar Hopp_x000a__x000a_Söhne:_x000a__x000a_Oliver Hopp und Daniel Hopp_x000a_"/>
    <m/>
    <m/>
    <n v="17"/>
    <n v="10.9"/>
    <n v="8.1999999999999993"/>
    <n v="13"/>
    <n v="13.2"/>
    <n v="8.1"/>
    <n v="7.7"/>
    <n v="28"/>
    <m/>
    <n v="4.2228000000000003"/>
    <n v="4.82883"/>
    <s v="family"/>
    <n v="19"/>
    <n v="8.1999999999999993"/>
    <n v="12"/>
    <n v="13.2"/>
    <n v="13"/>
    <n v="7.0336889999999999"/>
    <m/>
    <m/>
    <m/>
    <n v="8.1999999999999993"/>
    <s v="x"/>
    <m/>
  </r>
  <r>
    <m/>
    <x v="1"/>
    <n v="145"/>
    <n v="2"/>
    <n v="1"/>
    <x v="144"/>
    <s v="145_2"/>
    <s v="145_2_1"/>
    <s v="SAP"/>
    <s v="Plattner"/>
    <s v="Hasso Plattner"/>
    <x v="1"/>
    <s v="Börse und Teilverkauf"/>
    <n v="1"/>
    <n v="0"/>
    <n v="1"/>
    <n v="0"/>
    <x v="1"/>
    <n v="0"/>
    <s v="SE"/>
    <s v="Hasso Plattner"/>
    <m/>
    <m/>
    <n v="19"/>
    <n v="11.4"/>
    <n v="8"/>
    <n v="10.5"/>
    <n v="11"/>
    <n v="10"/>
    <n v="9.4"/>
    <n v="16"/>
    <m/>
    <n v="8.0702400000000001"/>
    <n v="7.1976900000000006"/>
    <s v="family"/>
    <n v="23"/>
    <n v="8"/>
    <n v="11"/>
    <n v="11"/>
    <n v="8"/>
    <n v="11.94739"/>
    <m/>
    <m/>
    <m/>
    <n v="11.94739"/>
    <s v="x"/>
    <m/>
  </r>
  <r>
    <m/>
    <x v="1"/>
    <n v="145"/>
    <n v="3"/>
    <s v="x"/>
    <x v="144"/>
    <s v="145_3"/>
    <s v="145_3_x"/>
    <s v="SAP"/>
    <s v="Tschira"/>
    <s v="Udo und Harald Tschira"/>
    <x v="1"/>
    <s v="Börse und Teilverkauf"/>
    <n v="1"/>
    <n v="0"/>
    <n v="1"/>
    <n v="0"/>
    <x v="6"/>
    <n v="0"/>
    <s v="SE"/>
    <s v="Udo Tschira 1969_x000a_Harald Tschira 1974"/>
    <m/>
    <m/>
    <n v="31"/>
    <n v="5.5"/>
    <n v="5.8"/>
    <n v="5.8"/>
    <n v="6"/>
    <n v="6"/>
    <n v="6.5"/>
    <n v="43"/>
    <m/>
    <n v="6.0057600000000004"/>
    <n v="3.6444000000000001"/>
    <s v="family"/>
    <n v="35"/>
    <n v="5.8"/>
    <n v="14"/>
    <n v="6"/>
    <m/>
    <m/>
    <m/>
    <m/>
    <m/>
    <n v="5.8"/>
    <s v="x"/>
    <m/>
  </r>
  <r>
    <m/>
    <x v="1"/>
    <n v="145"/>
    <n v="3"/>
    <n v="1"/>
    <x v="144"/>
    <s v="145_3"/>
    <s v="145_3_1"/>
    <s v="SAP"/>
    <s v="Tschira"/>
    <s v="Harald Tschira"/>
    <x v="1"/>
    <s v="Börse und Teilverkauf"/>
    <m/>
    <m/>
    <m/>
    <m/>
    <x v="25"/>
    <m/>
    <m/>
    <m/>
    <m/>
    <m/>
    <m/>
    <m/>
    <m/>
    <m/>
    <m/>
    <m/>
    <m/>
    <n v="137"/>
    <m/>
    <n v="3.0028800000000002"/>
    <s v="Zusammen mit Udo Tschira"/>
    <s v="individual"/>
    <m/>
    <m/>
    <m/>
    <m/>
    <m/>
    <m/>
    <m/>
    <m/>
    <m/>
    <m/>
    <m/>
    <m/>
  </r>
  <r>
    <m/>
    <x v="1"/>
    <n v="145"/>
    <n v="3"/>
    <n v="2"/>
    <x v="144"/>
    <s v="145_3"/>
    <s v="145_3_2"/>
    <s v="SAP"/>
    <s v="Tschira"/>
    <s v="Udo Tschira"/>
    <x v="1"/>
    <s v="Börse und Teilverkauf"/>
    <m/>
    <m/>
    <m/>
    <m/>
    <x v="25"/>
    <m/>
    <m/>
    <m/>
    <m/>
    <m/>
    <m/>
    <m/>
    <m/>
    <m/>
    <m/>
    <m/>
    <m/>
    <n v="138"/>
    <m/>
    <n v="3.0028800000000002"/>
    <s v="Zusammen mit Harald Tschira"/>
    <s v="individual"/>
    <m/>
    <m/>
    <m/>
    <m/>
    <m/>
    <m/>
    <m/>
    <m/>
    <m/>
    <m/>
    <m/>
    <m/>
  </r>
  <r>
    <m/>
    <x v="1"/>
    <n v="145"/>
    <n v="4"/>
    <n v="1"/>
    <x v="144"/>
    <s v="145_4"/>
    <s v="145_4_1"/>
    <s v="SAP"/>
    <s v="Hector"/>
    <s v="Hans-Werner Hector"/>
    <x v="1"/>
    <s v="Börse und Teilverkauf"/>
    <n v="1"/>
    <n v="0"/>
    <n v="0"/>
    <n v="0"/>
    <x v="5"/>
    <n v="0"/>
    <s v="SE"/>
    <s v="Hans Werner Hector"/>
    <m/>
    <m/>
    <n v="152"/>
    <n v="1.5"/>
    <n v="1.5"/>
    <n v="1.5"/>
    <n v="1.5"/>
    <n v="1.6"/>
    <n v="1.6"/>
    <n v="73"/>
    <m/>
    <n v="2.0644800000000001"/>
    <n v="2.0955299999999997"/>
    <s v="individual"/>
    <n v="149"/>
    <n v="1.5"/>
    <n v="76"/>
    <n v="0"/>
    <m/>
    <m/>
    <m/>
    <m/>
    <m/>
    <n v="2.0955299999999997"/>
    <s v="x"/>
    <m/>
  </r>
  <r>
    <m/>
    <x v="0"/>
    <n v="146"/>
    <n v="1"/>
    <s v="x"/>
    <x v="145"/>
    <s v="146_1"/>
    <s v="146_1_x"/>
    <s v="Sartorius"/>
    <s v="Sartorius"/>
    <s v="Familien Sartorius-Herbst und Franken"/>
    <x v="1"/>
    <s v="nicht verkauft"/>
    <n v="0"/>
    <n v="0"/>
    <n v="0"/>
    <n v="1"/>
    <x v="14"/>
    <n v="0"/>
    <s v="AG"/>
    <s v="Karin Sartorius-Herbst "/>
    <m/>
    <m/>
    <n v="28"/>
    <n v="6.1"/>
    <n v="6"/>
    <n v="11"/>
    <n v="5.7"/>
    <n v="3.5"/>
    <n v="2.9"/>
    <m/>
    <n v="2"/>
    <n v="5.8180800000000001"/>
    <n v="4.5555000000000003"/>
    <s v="individual"/>
    <n v="31"/>
    <n v="6"/>
    <n v="395"/>
    <n v="5.7"/>
    <m/>
    <m/>
    <m/>
    <m/>
    <m/>
    <n v="6"/>
    <s v="x"/>
    <n v="4"/>
  </r>
  <r>
    <m/>
    <x v="1"/>
    <n v="146"/>
    <n v="1"/>
    <n v="1"/>
    <x v="145"/>
    <s v="146_1"/>
    <s v="146_1_1"/>
    <s v="Sartorius"/>
    <s v="Sartorius"/>
    <s v="Karin Sartorius-Herbst"/>
    <x v="1"/>
    <s v="nicht verkauft"/>
    <s v=""/>
    <s v=""/>
    <s v=""/>
    <s v=""/>
    <x v="4"/>
    <s v=""/>
    <s v=""/>
    <s v=""/>
    <m/>
    <m/>
    <m/>
    <m/>
    <m/>
    <s v=""/>
    <s v=""/>
    <s v=""/>
    <s v=""/>
    <n v="67"/>
    <m/>
    <n v="3.2844000000000002"/>
    <n v="2.2777500000000002"/>
    <s v="individual"/>
    <m/>
    <m/>
    <m/>
    <m/>
    <m/>
    <m/>
    <m/>
    <m/>
    <m/>
    <n v="2.2777500000000002"/>
    <m/>
    <m/>
  </r>
  <r>
    <m/>
    <x v="1"/>
    <n v="146"/>
    <n v="1"/>
    <n v="2"/>
    <x v="145"/>
    <s v="146_1"/>
    <s v="146_1_2"/>
    <s v="Sartorius"/>
    <s v="Sartorius"/>
    <s v="Ulrike Baro"/>
    <x v="1"/>
    <s v="nicht verkauft"/>
    <s v=""/>
    <s v=""/>
    <s v=""/>
    <s v=""/>
    <x v="4"/>
    <s v=""/>
    <s v=""/>
    <s v=""/>
    <m/>
    <m/>
    <m/>
    <m/>
    <m/>
    <s v=""/>
    <s v=""/>
    <s v=""/>
    <s v=""/>
    <n v="66"/>
    <m/>
    <n v="2.5336800000000004"/>
    <n v="2.2777500000000002"/>
    <s v="individual"/>
    <m/>
    <m/>
    <m/>
    <m/>
    <m/>
    <m/>
    <m/>
    <m/>
    <m/>
    <n v="2.2777500000000002"/>
    <m/>
    <m/>
  </r>
  <r>
    <m/>
    <x v="0"/>
    <n v="147"/>
    <n v="1"/>
    <n v="1"/>
    <x v="146"/>
    <s v="147_1"/>
    <s v="147_1_1"/>
    <s v="Schäfer"/>
    <s v="Schäfer"/>
    <s v="Theo Schäfer"/>
    <x v="1"/>
    <s v="nicht verkauft"/>
    <n v="0"/>
    <n v="0"/>
    <n v="0"/>
    <n v="1"/>
    <x v="15"/>
    <n v="0"/>
    <s v="KG"/>
    <s v="Ute Bucherer-Schäfer "/>
    <m/>
    <m/>
    <n v="200"/>
    <n v="1"/>
    <n v="1"/>
    <n v="1"/>
    <n v="0.8"/>
    <n v="0.9"/>
    <n v="1"/>
    <m/>
    <n v="0"/>
    <m/>
    <m/>
    <s v=""/>
    <n v="198"/>
    <n v="1"/>
    <n v="148"/>
    <n v="0"/>
    <m/>
    <m/>
    <m/>
    <m/>
    <m/>
    <n v="1"/>
    <m/>
    <m/>
  </r>
  <r>
    <m/>
    <x v="0"/>
    <n v="148"/>
    <n v="1"/>
    <n v="1"/>
    <x v="147"/>
    <s v="148_1"/>
    <s v="148_1_1"/>
    <s v="Schörghuber"/>
    <s v="Schörghuber"/>
    <s v="Alexandra Schörghuber"/>
    <x v="1"/>
    <s v="nicht verkauft"/>
    <n v="0"/>
    <n v="1"/>
    <n v="0"/>
    <n v="1"/>
    <x v="8"/>
    <n v="0"/>
    <s v="KG"/>
    <s v="Alexandra Schörghuber 1958 "/>
    <s v="x"/>
    <m/>
    <n v="73"/>
    <n v="2.5"/>
    <n v="2.9"/>
    <n v="3.4"/>
    <n v="3"/>
    <n v="3.2"/>
    <n v="3.5"/>
    <n v="32"/>
    <n v="1"/>
    <n v="4.6920000000000002"/>
    <n v="4.4643900000000007"/>
    <s v="family"/>
    <n v="72"/>
    <n v="2.9"/>
    <n v="39"/>
    <n v="3"/>
    <m/>
    <m/>
    <m/>
    <m/>
    <m/>
    <n v="4.4643900000000007"/>
    <s v="x"/>
    <n v="3"/>
  </r>
  <r>
    <m/>
    <x v="0"/>
    <n v="149"/>
    <n v="1"/>
    <n v="1"/>
    <x v="148"/>
    <s v="149_1"/>
    <s v="149_1_1"/>
    <s v="Schütz-Werke"/>
    <s v="Schütz"/>
    <s v="Udo Schütz"/>
    <x v="1"/>
    <s v="nicht verkauft"/>
    <n v="0"/>
    <n v="1"/>
    <n v="1"/>
    <n v="0"/>
    <x v="1"/>
    <n v="0"/>
    <s v="KG"/>
    <s v="Udo Schütz 1937"/>
    <s v="x"/>
    <m/>
    <n v="132"/>
    <n v="1.8"/>
    <n v="1.8"/>
    <n v="1.2"/>
    <n v="0.8"/>
    <n v="0.8"/>
    <n v="0.7"/>
    <m/>
    <n v="0"/>
    <m/>
    <m/>
    <s v=""/>
    <n v="129"/>
    <n v="1.8"/>
    <n v="318"/>
    <n v="0"/>
    <m/>
    <m/>
    <m/>
    <m/>
    <m/>
    <n v="1.8"/>
    <m/>
    <m/>
  </r>
  <r>
    <m/>
    <x v="0"/>
    <n v="150"/>
    <n v="1"/>
    <n v="1"/>
    <x v="149"/>
    <s v="150_1"/>
    <s v="150_1_1"/>
    <s v="Schwartauer Werke"/>
    <s v="Oetker"/>
    <s v="Arend Oetker"/>
    <x v="1"/>
    <s v="nicht verkauft"/>
    <n v="0"/>
    <n v="1"/>
    <n v="0"/>
    <n v="0"/>
    <x v="14"/>
    <n v="0"/>
    <s v="KG"/>
    <s v="Dr. Arend Oetker "/>
    <s v="x"/>
    <m/>
    <n v="153"/>
    <n v="1.5"/>
    <n v="1.5"/>
    <n v="1.5"/>
    <n v="1.5"/>
    <n v="1.1000000000000001"/>
    <n v="1.1000000000000001"/>
    <m/>
    <n v="0"/>
    <m/>
    <m/>
    <s v=""/>
    <n v="147"/>
    <n v="1.5"/>
    <m/>
    <m/>
    <m/>
    <m/>
    <m/>
    <m/>
    <m/>
    <n v="1.5"/>
    <m/>
    <m/>
  </r>
  <r>
    <m/>
    <x v="0"/>
    <n v="151"/>
    <n v="1"/>
    <n v="1"/>
    <x v="150"/>
    <s v="151_1"/>
    <s v="151_1_1"/>
    <s v="Schwarz Gruppe"/>
    <s v="Schwarz"/>
    <s v="Dieter Schwarz"/>
    <x v="1"/>
    <s v="nicht verkauft"/>
    <n v="0"/>
    <n v="1"/>
    <n v="1"/>
    <n v="0"/>
    <x v="1"/>
    <n v="0"/>
    <s v="GStK"/>
    <s v="Dieter Schwarz"/>
    <s v="x"/>
    <m/>
    <n v="1"/>
    <n v="39.5"/>
    <n v="36"/>
    <n v="33.5"/>
    <n v="30"/>
    <n v="27.5"/>
    <n v="25"/>
    <n v="1"/>
    <n v="1"/>
    <n v="40.257359999999998"/>
    <n v="42.91281"/>
    <s v="individual"/>
    <n v="2"/>
    <n v="36"/>
    <n v="3"/>
    <n v="30"/>
    <n v="2"/>
    <n v="22.996480000000002"/>
    <m/>
    <m/>
    <m/>
    <n v="42.91281"/>
    <s v="x"/>
    <n v="2"/>
  </r>
  <r>
    <m/>
    <x v="0"/>
    <n v="152"/>
    <n v="1"/>
    <n v="0"/>
    <x v="151"/>
    <s v="152_1"/>
    <s v="152_1_0"/>
    <s v="Schwarz-Pharma"/>
    <s v="Schwarz-Schütte"/>
    <m/>
    <x v="1"/>
    <s v="Verkauf 2006 fü4 4,4 Mrd€. Familie hatte Mehrheit "/>
    <n v="1"/>
    <n v="0"/>
    <n v="0"/>
    <n v="1"/>
    <x v="12"/>
    <n v="0"/>
    <s v="Verkauf"/>
    <s v="Patrick Schwarz-Schütte 1956 _x000a_Dr. Kurt Rudolf Schwarz 1951"/>
    <m/>
    <m/>
    <n v="101"/>
    <n v="2.2000000000000002"/>
    <n v="2.2000000000000002"/>
    <n v="2"/>
    <n v="2"/>
    <n v="2"/>
    <n v="2"/>
    <m/>
    <n v="0"/>
    <m/>
    <m/>
    <s v=""/>
    <n v="98"/>
    <e v="#N/A"/>
    <n v="94"/>
    <n v="0"/>
    <m/>
    <m/>
    <m/>
    <m/>
    <m/>
    <e v="#N/A"/>
    <m/>
    <m/>
  </r>
  <r>
    <m/>
    <x v="0"/>
    <n v="153"/>
    <n v="1"/>
    <n v="0"/>
    <x v="152"/>
    <s v="153_1"/>
    <s v="153_1_0"/>
    <s v="Schwenk Zement"/>
    <s v="Schleicher"/>
    <m/>
    <x v="1"/>
    <s v="nicht verkauft"/>
    <n v="0"/>
    <n v="1"/>
    <n v="0"/>
    <n v="0"/>
    <x v="9"/>
    <n v="0"/>
    <s v="KG"/>
    <s v="Eduard Schleicher 1955_x000a_Ursula Hutter-Schleicher 1957"/>
    <s v="x"/>
    <m/>
    <n v="50"/>
    <n v="4.0999999999999996"/>
    <n v="3.8"/>
    <n v="4"/>
    <n v="4"/>
    <n v="2.4"/>
    <n v="2.4"/>
    <m/>
    <n v="0"/>
    <m/>
    <m/>
    <s v=""/>
    <n v="50"/>
    <n v="3.8"/>
    <n v="44"/>
    <n v="4"/>
    <m/>
    <m/>
    <m/>
    <m/>
    <m/>
    <n v="3.8"/>
    <m/>
    <m/>
  </r>
  <r>
    <m/>
    <x v="0"/>
    <n v="154"/>
    <n v="1"/>
    <n v="0"/>
    <x v="153"/>
    <s v="154_1"/>
    <s v="154_1_0"/>
    <s v="Sedlmayr Treuhand GmbH"/>
    <s v="Sedlmayr"/>
    <m/>
    <x v="1"/>
    <s v="Verkauf und Investment"/>
    <n v="0"/>
    <n v="0"/>
    <n v="0"/>
    <n v="0"/>
    <x v="31"/>
    <n v="0"/>
    <s v="AG"/>
    <s v="Maximilian Soltmann 1973"/>
    <m/>
    <m/>
    <n v="91"/>
    <n v="2.1"/>
    <n v="2.4"/>
    <n v="2.4"/>
    <n v="2.2000000000000002"/>
    <n v="2.2000000000000002"/>
    <n v="2.2000000000000002"/>
    <m/>
    <n v="0"/>
    <m/>
    <m/>
    <s v=""/>
    <n v="89"/>
    <n v="2.4"/>
    <n v="321"/>
    <n v="0"/>
    <m/>
    <m/>
    <m/>
    <m/>
    <m/>
    <n v="2.4"/>
    <m/>
    <m/>
  </r>
  <r>
    <m/>
    <x v="0"/>
    <n v="155"/>
    <n v="1"/>
    <n v="0"/>
    <x v="154"/>
    <s v="155_1"/>
    <s v="155_1_0"/>
    <s v="SEW-Eurodrive"/>
    <s v="Blickle"/>
    <m/>
    <x v="1"/>
    <s v="nicht verkauft"/>
    <n v="0"/>
    <n v="1"/>
    <n v="0"/>
    <n v="0"/>
    <x v="8"/>
    <n v="0"/>
    <s v="KG"/>
    <s v="Jürgen Blickle"/>
    <s v="x"/>
    <m/>
    <n v="44"/>
    <n v="4.8"/>
    <n v="4.5"/>
    <n v="3.9"/>
    <n v="3.6"/>
    <n v="3.8"/>
    <n v="4"/>
    <m/>
    <n v="1"/>
    <n v="3.6597599999999999"/>
    <n v="11.02431"/>
    <s v="individual"/>
    <n v="44"/>
    <n v="4.5"/>
    <n v="71"/>
    <n v="3.6"/>
    <m/>
    <m/>
    <m/>
    <m/>
    <m/>
    <n v="11.02431"/>
    <s v="x"/>
    <n v="3"/>
  </r>
  <r>
    <m/>
    <x v="1"/>
    <n v="155"/>
    <n v="1"/>
    <n v="1"/>
    <x v="154"/>
    <s v="155_1"/>
    <s v="155_1_1"/>
    <s v="SEW-Eurodrive"/>
    <s v="Blickle"/>
    <s v="Ursula Blickle"/>
    <x v="1"/>
    <s v="nicht verkauft"/>
    <s v=""/>
    <s v=""/>
    <s v=""/>
    <s v=""/>
    <x v="4"/>
    <s v=""/>
    <s v=""/>
    <s v=""/>
    <m/>
    <m/>
    <m/>
    <m/>
    <m/>
    <s v=""/>
    <s v=""/>
    <s v=""/>
    <s v=""/>
    <n v="26"/>
    <m/>
    <m/>
    <n v="5.1932700000000001"/>
    <s v="individual"/>
    <m/>
    <m/>
    <m/>
    <m/>
    <m/>
    <m/>
    <m/>
    <m/>
    <m/>
    <n v="5.1932700000000001"/>
    <m/>
    <m/>
  </r>
  <r>
    <m/>
    <x v="1"/>
    <n v="155"/>
    <n v="1"/>
    <n v="2"/>
    <x v="154"/>
    <s v="155_1"/>
    <s v="155_1_2"/>
    <s v="SEW-Eurodrive"/>
    <s v="Blickle"/>
    <s v="Jürgen Blickle"/>
    <x v="1"/>
    <s v="nicht verkauft"/>
    <s v=""/>
    <s v=""/>
    <s v=""/>
    <s v=""/>
    <x v="4"/>
    <s v=""/>
    <s v=""/>
    <s v=""/>
    <m/>
    <m/>
    <m/>
    <m/>
    <m/>
    <s v=""/>
    <s v=""/>
    <s v=""/>
    <s v=""/>
    <n v="19"/>
    <m/>
    <n v="3.6597599999999999"/>
    <n v="5.8310400000000007"/>
    <s v="individual"/>
    <m/>
    <m/>
    <m/>
    <m/>
    <m/>
    <m/>
    <m/>
    <m/>
    <m/>
    <n v="5.8310400000000007"/>
    <m/>
    <m/>
  </r>
  <r>
    <m/>
    <x v="0"/>
    <n v="156"/>
    <n v="1"/>
    <n v="1"/>
    <x v="155"/>
    <s v="156_1"/>
    <s v="156_1_1"/>
    <s v="Shopify"/>
    <s v="Lütke"/>
    <s v="Tobias Lütke"/>
    <x v="0"/>
    <s v="nicht verkauft"/>
    <n v="0"/>
    <n v="1"/>
    <n v="1"/>
    <n v="0"/>
    <x v="5"/>
    <n v="1"/>
    <s v="Kanada"/>
    <s v="Tobias Lütke"/>
    <s v="x"/>
    <m/>
    <n v="82"/>
    <n v="3.5"/>
    <n v="2.6"/>
    <n v="10.9"/>
    <n v="6.2"/>
    <n v="3"/>
    <n v="1.5"/>
    <m/>
    <n v="0"/>
    <m/>
    <m/>
    <s v=""/>
    <n v="85"/>
    <n v="2.6"/>
    <n v="460"/>
    <n v="6.2"/>
    <m/>
    <m/>
    <m/>
    <m/>
    <m/>
    <n v="2.6"/>
    <s v="x"/>
    <m/>
  </r>
  <r>
    <m/>
    <x v="0"/>
    <n v="157"/>
    <n v="1"/>
    <n v="0"/>
    <x v="156"/>
    <s v="157_1"/>
    <s v="157_1_0"/>
    <s v="Sick"/>
    <s v="Sick"/>
    <m/>
    <x v="1"/>
    <s v="nicht verkauft"/>
    <n v="0"/>
    <n v="0"/>
    <n v="0"/>
    <n v="0"/>
    <x v="1"/>
    <n v="0"/>
    <s v="AG"/>
    <s v="Sebastian Glaser "/>
    <m/>
    <m/>
    <n v="162"/>
    <n v="1.4"/>
    <n v="1.4"/>
    <n v="1.3"/>
    <n v="1.3"/>
    <n v="1.4"/>
    <n v="1.2"/>
    <m/>
    <n v="1"/>
    <n v="2.6275200000000001"/>
    <n v="3.0066300000000004"/>
    <s v="individual"/>
    <n v="157"/>
    <n v="1.4"/>
    <n v="117"/>
    <n v="0"/>
    <m/>
    <m/>
    <m/>
    <m/>
    <m/>
    <n v="3.0066300000000004"/>
    <m/>
    <n v="2"/>
  </r>
  <r>
    <m/>
    <x v="1"/>
    <n v="157"/>
    <n v="1"/>
    <n v="1"/>
    <x v="156"/>
    <s v="157_1"/>
    <s v="157_1_1"/>
    <s v="Sick"/>
    <s v="Sick"/>
    <s v="Renate Sick-Glaser"/>
    <x v="1"/>
    <s v="nicht verkauft"/>
    <s v=""/>
    <s v=""/>
    <s v=""/>
    <s v=""/>
    <x v="4"/>
    <s v=""/>
    <s v=""/>
    <s v=""/>
    <m/>
    <m/>
    <m/>
    <m/>
    <m/>
    <s v=""/>
    <s v=""/>
    <s v=""/>
    <s v=""/>
    <n v="91"/>
    <m/>
    <m/>
    <n v="1.54887"/>
    <s v="individual"/>
    <m/>
    <m/>
    <m/>
    <m/>
    <m/>
    <m/>
    <m/>
    <m/>
    <m/>
    <n v="1.54887"/>
    <s v="x"/>
    <m/>
  </r>
  <r>
    <m/>
    <x v="1"/>
    <n v="157"/>
    <n v="1"/>
    <n v="2"/>
    <x v="156"/>
    <s v="157_1"/>
    <s v="157_1_2"/>
    <s v="Sick"/>
    <s v="Sick"/>
    <s v="Sebastian Glaser"/>
    <x v="1"/>
    <s v="nicht verkauft"/>
    <s v=""/>
    <s v=""/>
    <s v=""/>
    <s v=""/>
    <x v="4"/>
    <s v=""/>
    <s v=""/>
    <s v=""/>
    <m/>
    <m/>
    <m/>
    <m/>
    <m/>
    <s v=""/>
    <s v=""/>
    <s v=""/>
    <s v=""/>
    <n v="92"/>
    <m/>
    <n v="2.6275200000000001"/>
    <n v="1.4577600000000002"/>
    <s v="individual"/>
    <m/>
    <m/>
    <m/>
    <m/>
    <m/>
    <m/>
    <m/>
    <m/>
    <m/>
    <n v="1.4577600000000002"/>
    <s v="x"/>
    <m/>
  </r>
  <r>
    <m/>
    <x v="0"/>
    <n v="158"/>
    <n v="1"/>
    <n v="0"/>
    <x v="157"/>
    <s v="158_1"/>
    <s v="158_1_0"/>
    <s v="Siemens"/>
    <s v="von Siemens"/>
    <m/>
    <x v="1"/>
    <s v="nicht verkauft"/>
    <n v="0"/>
    <n v="0"/>
    <n v="0"/>
    <n v="1"/>
    <x v="23"/>
    <n v="0"/>
    <s v="AG"/>
    <s v="Dr. Nathalie von Siemens "/>
    <m/>
    <m/>
    <n v="29"/>
    <n v="7.5"/>
    <n v="5.8"/>
    <n v="7.8"/>
    <n v="6.2"/>
    <n v="5"/>
    <s v="k. A."/>
    <m/>
    <n v="0"/>
    <m/>
    <m/>
    <s v=""/>
    <n v="32"/>
    <n v="5.8"/>
    <n v="461"/>
    <n v="6.2"/>
    <m/>
    <m/>
    <m/>
    <m/>
    <m/>
    <n v="5.8"/>
    <m/>
    <m/>
  </r>
  <r>
    <m/>
    <x v="0"/>
    <n v="159"/>
    <n v="1"/>
    <n v="0"/>
    <x v="158"/>
    <s v="159_1"/>
    <s v="159_1_0"/>
    <s v="Sixt"/>
    <s v="Sixt"/>
    <m/>
    <x v="1"/>
    <s v="nicht verkauft"/>
    <n v="0"/>
    <n v="1"/>
    <n v="0"/>
    <n v="0"/>
    <x v="1"/>
    <n v="0"/>
    <s v="SE"/>
    <s v="Brüder Alexander Sixt und Konstantin Six als Co-CEO. Der Vater  Erich Sixt ist AR-Vors."/>
    <s v="x"/>
    <m/>
    <n v="90"/>
    <n v="2.5"/>
    <n v="2.4"/>
    <n v="2.7"/>
    <n v="1.9"/>
    <n v="2.4"/>
    <n v="2.1"/>
    <m/>
    <n v="2"/>
    <n v="2.2521599999999999"/>
    <n v="2.3688600000000002"/>
    <s v="individual"/>
    <n v="91"/>
    <n v="2.4"/>
    <m/>
    <m/>
    <m/>
    <m/>
    <m/>
    <m/>
    <m/>
    <n v="2.4"/>
    <m/>
    <n v="1"/>
  </r>
  <r>
    <m/>
    <x v="1"/>
    <n v="159"/>
    <n v="1"/>
    <n v="2"/>
    <x v="158"/>
    <s v="159_1"/>
    <s v="159_1_2"/>
    <s v="Sixt"/>
    <s v="Sixt"/>
    <s v="Alexander Sixt"/>
    <x v="1"/>
    <s v="nicht verkauft"/>
    <s v=""/>
    <s v=""/>
    <s v=""/>
    <s v=""/>
    <x v="4"/>
    <s v=""/>
    <s v=""/>
    <s v=""/>
    <m/>
    <m/>
    <m/>
    <m/>
    <m/>
    <s v=""/>
    <s v=""/>
    <s v=""/>
    <s v=""/>
    <n v="108"/>
    <m/>
    <n v="1.12608"/>
    <n v="1.1844300000000001"/>
    <s v="individual"/>
    <m/>
    <m/>
    <m/>
    <m/>
    <m/>
    <m/>
    <m/>
    <m/>
    <m/>
    <n v="1.1844300000000001"/>
    <s v="x"/>
    <m/>
  </r>
  <r>
    <m/>
    <x v="1"/>
    <n v="159"/>
    <n v="1"/>
    <n v="3"/>
    <x v="158"/>
    <s v="159_1"/>
    <s v="159_1_3"/>
    <s v="Sixt"/>
    <s v="Sixt"/>
    <s v="Konstantin Sixt"/>
    <x v="1"/>
    <s v="nicht verkauft"/>
    <s v=""/>
    <s v=""/>
    <s v=""/>
    <s v=""/>
    <x v="4"/>
    <s v=""/>
    <s v=""/>
    <s v=""/>
    <m/>
    <m/>
    <m/>
    <m/>
    <m/>
    <s v=""/>
    <s v=""/>
    <s v=""/>
    <s v=""/>
    <n v="109"/>
    <m/>
    <n v="1.12608"/>
    <n v="1.1844300000000001"/>
    <s v="individual"/>
    <m/>
    <m/>
    <m/>
    <m/>
    <m/>
    <m/>
    <m/>
    <m/>
    <m/>
    <n v="1.1844300000000001"/>
    <s v="x"/>
    <m/>
  </r>
  <r>
    <m/>
    <x v="0"/>
    <n v="160"/>
    <n v="1"/>
    <n v="1"/>
    <x v="159"/>
    <s v="160_1"/>
    <s v="160_1_1"/>
    <s v="Sportradar"/>
    <s v="Koerl"/>
    <s v="Carsten Koerl"/>
    <x v="1"/>
    <s v="nicht verkauft"/>
    <n v="0"/>
    <n v="1"/>
    <n v="0"/>
    <n v="0"/>
    <x v="5"/>
    <n v="1"/>
    <s v="Schweiz"/>
    <s v="Carsten Koerl "/>
    <s v="x"/>
    <m/>
    <n v="122"/>
    <n v="2.2000000000000002"/>
    <n v="2"/>
    <n v="1.5"/>
    <n v="0.9"/>
    <n v="1"/>
    <n v="1"/>
    <n v="115"/>
    <n v="1"/>
    <n v="1.03224"/>
    <n v="1.0933200000000001"/>
    <s v="individual"/>
    <n v="120"/>
    <n v="2"/>
    <m/>
    <m/>
    <m/>
    <m/>
    <m/>
    <m/>
    <m/>
    <n v="2"/>
    <s v="x"/>
    <n v="0"/>
  </r>
  <r>
    <m/>
    <x v="0"/>
    <n v="161"/>
    <n v="1"/>
    <n v="0"/>
    <x v="160"/>
    <s v="161_1"/>
    <s v="161_1_0"/>
    <s v="Stihl"/>
    <s v="Stihl"/>
    <m/>
    <x v="1"/>
    <s v="nicht verkauft"/>
    <n v="0"/>
    <n v="0"/>
    <n v="0"/>
    <n v="0"/>
    <x v="13"/>
    <n v="0"/>
    <s v="KG"/>
    <s v="Dr. Nikolas Stihl 1960"/>
    <m/>
    <m/>
    <n v="32"/>
    <n v="6.5"/>
    <n v="5.8"/>
    <n v="5.3"/>
    <n v="5"/>
    <n v="4.8"/>
    <n v="4.5"/>
    <m/>
    <n v="0"/>
    <m/>
    <m/>
    <s v=""/>
    <n v="34"/>
    <n v="5.8"/>
    <n v="47"/>
    <n v="5"/>
    <m/>
    <m/>
    <m/>
    <m/>
    <m/>
    <n v="5.8"/>
    <m/>
    <m/>
  </r>
  <r>
    <m/>
    <x v="0"/>
    <n v="162"/>
    <n v="1"/>
    <n v="1"/>
    <x v="161"/>
    <s v="162_1"/>
    <s v="162_1_1"/>
    <s v="Storck"/>
    <s v="Oberwelland"/>
    <m/>
    <x v="1"/>
    <s v="nicht verkauft"/>
    <n v="0"/>
    <n v="1"/>
    <n v="0"/>
    <n v="0"/>
    <x v="16"/>
    <n v="0"/>
    <s v="KG"/>
    <s v="Axel Oberwelland 1966"/>
    <s v="x"/>
    <m/>
    <n v="92"/>
    <n v="2.5"/>
    <n v="2.4"/>
    <n v="2.2000000000000002"/>
    <n v="2.1"/>
    <n v="2"/>
    <n v="1.9"/>
    <n v="18"/>
    <n v="3"/>
    <n v="5.3488800000000003"/>
    <n v="5.9221500000000002"/>
    <s v="family"/>
    <n v="90"/>
    <n v="2.4"/>
    <n v="78"/>
    <n v="0"/>
    <n v="23"/>
    <n v="4.8418369999999999"/>
    <m/>
    <m/>
    <m/>
    <n v="5.9221500000000002"/>
    <m/>
    <n v="7"/>
  </r>
  <r>
    <m/>
    <x v="1"/>
    <n v="162"/>
    <n v="1"/>
    <n v="1"/>
    <x v="161"/>
    <s v="162_1"/>
    <s v="162_1_1"/>
    <s v="Storck"/>
    <s v="Oberwelland"/>
    <s v="Axel Oberwelland"/>
    <x v="1"/>
    <s v="nicht verkauft"/>
    <m/>
    <m/>
    <m/>
    <m/>
    <x v="25"/>
    <m/>
    <m/>
    <m/>
    <m/>
    <m/>
    <m/>
    <m/>
    <m/>
    <m/>
    <m/>
    <m/>
    <m/>
    <n v="143"/>
    <m/>
    <n v="1.12608"/>
    <s v="Zusammen als &quot;Axel Oberwelland &amp; siblings&quot;"/>
    <s v="family"/>
    <m/>
    <m/>
    <m/>
    <m/>
    <m/>
    <m/>
    <m/>
    <m/>
    <m/>
    <m/>
    <m/>
    <m/>
  </r>
  <r>
    <m/>
    <x v="1"/>
    <n v="162"/>
    <n v="1"/>
    <n v="1"/>
    <x v="161"/>
    <s v="162_1"/>
    <s v="162_1_1"/>
    <s v="Storck"/>
    <s v="Oberwelland"/>
    <s v="Timm Oberwelland"/>
    <x v="1"/>
    <s v="nicht verkauft"/>
    <m/>
    <m/>
    <m/>
    <m/>
    <x v="25"/>
    <m/>
    <m/>
    <m/>
    <m/>
    <m/>
    <m/>
    <m/>
    <m/>
    <m/>
    <m/>
    <m/>
    <m/>
    <n v="139"/>
    <m/>
    <n v="2.5336800000000004"/>
    <s v="Zusammen als &quot;Axel Oberwelland &amp; siblings&quot;"/>
    <s v="individual"/>
    <m/>
    <m/>
    <m/>
    <m/>
    <m/>
    <m/>
    <m/>
    <m/>
    <m/>
    <m/>
    <m/>
    <m/>
  </r>
  <r>
    <m/>
    <x v="1"/>
    <n v="162"/>
    <n v="1"/>
    <n v="1"/>
    <x v="161"/>
    <s v="162_1"/>
    <s v="162_1_1"/>
    <s v="Storck"/>
    <s v="Oberwelland"/>
    <s v="Maike Oberwelland-Height"/>
    <x v="1"/>
    <s v="nicht verkauft"/>
    <m/>
    <m/>
    <m/>
    <m/>
    <x v="25"/>
    <m/>
    <m/>
    <m/>
    <m/>
    <m/>
    <m/>
    <m/>
    <m/>
    <m/>
    <m/>
    <m/>
    <m/>
    <n v="142"/>
    <m/>
    <n v="1.68912"/>
    <s v="Zusammen als &quot;Axel Oberwelland &amp; siblings&quot;"/>
    <s v="individual"/>
    <m/>
    <m/>
    <m/>
    <m/>
    <m/>
    <m/>
    <m/>
    <m/>
    <m/>
    <m/>
    <m/>
    <m/>
  </r>
  <r>
    <m/>
    <x v="0"/>
    <n v="163"/>
    <s v="x"/>
    <s v="x"/>
    <x v="162"/>
    <s v="163_x"/>
    <s v="163_x_x"/>
    <s v="Ströer"/>
    <s v="Müller und Ströer"/>
    <m/>
    <x v="2"/>
    <s v="nicht verkauft"/>
    <n v="0"/>
    <n v="1"/>
    <n v="1"/>
    <n v="0"/>
    <x v="6"/>
    <n v="0"/>
    <s v="KGaA"/>
    <m/>
    <m/>
    <m/>
    <m/>
    <n v="1.2"/>
    <n v="1"/>
    <n v="1.6"/>
    <n v="1.9"/>
    <n v="1.9"/>
    <n v="1.6"/>
    <m/>
    <n v="0"/>
    <m/>
    <n v="1.9133100000000001"/>
    <m/>
    <m/>
    <m/>
    <m/>
    <m/>
    <m/>
    <m/>
    <m/>
    <m/>
    <m/>
    <m/>
    <m/>
    <s v="n.m."/>
  </r>
  <r>
    <m/>
    <x v="1"/>
    <n v="163"/>
    <n v="1"/>
    <n v="1"/>
    <x v="162"/>
    <s v="163_1"/>
    <s v="163_1_1"/>
    <s v="Ströer"/>
    <s v="Müller"/>
    <s v="Udo Müller"/>
    <x v="2"/>
    <s v="nicht verkauft"/>
    <m/>
    <m/>
    <m/>
    <m/>
    <x v="25"/>
    <m/>
    <m/>
    <s v="Udo Müller"/>
    <m/>
    <m/>
    <n v="362"/>
    <n v="0.6"/>
    <n v="0.5"/>
    <n v="0.8"/>
    <n v="0.9"/>
    <n v="0.9"/>
    <n v="0.7"/>
    <n v="131"/>
    <m/>
    <m/>
    <n v="0.91110000000000002"/>
    <s v="individual"/>
    <n v="227"/>
    <m/>
    <m/>
    <m/>
    <m/>
    <m/>
    <m/>
    <m/>
    <m/>
    <n v="0.91110000000000002"/>
    <m/>
    <m/>
  </r>
  <r>
    <m/>
    <x v="1"/>
    <n v="163"/>
    <n v="2"/>
    <n v="1"/>
    <x v="162"/>
    <s v="163_2"/>
    <s v="163_2_1"/>
    <s v="Ströer"/>
    <s v="Ströer"/>
    <s v="Dirk Ströer"/>
    <x v="2"/>
    <s v="nicht verkauft"/>
    <s v=""/>
    <s v=""/>
    <s v=""/>
    <s v=""/>
    <x v="4"/>
    <s v=""/>
    <s v=""/>
    <s v=""/>
    <m/>
    <m/>
    <n v="361"/>
    <n v="0.6"/>
    <n v="0.5"/>
    <n v="0.8"/>
    <n v="1"/>
    <n v="1"/>
    <n v="0.9"/>
    <n v="126"/>
    <m/>
    <m/>
    <n v="1.00221"/>
    <s v="individual"/>
    <m/>
    <m/>
    <m/>
    <m/>
    <m/>
    <m/>
    <m/>
    <m/>
    <m/>
    <n v="1.00221"/>
    <s v="x"/>
    <m/>
  </r>
  <r>
    <m/>
    <x v="0"/>
    <n v="164"/>
    <n v="1"/>
    <n v="1"/>
    <x v="163"/>
    <s v="164_1"/>
    <s v="164_1_1"/>
    <s v="Sun"/>
    <s v="Bechtolsheim"/>
    <s v="Andreas von Bechtolsheim"/>
    <x v="0"/>
    <s v="nicht verkauft"/>
    <n v="1"/>
    <n v="0"/>
    <n v="0"/>
    <n v="0"/>
    <x v="5"/>
    <n v="1"/>
    <s v="USA"/>
    <s v="Andreas v. Bechtolsheim 1956"/>
    <m/>
    <m/>
    <n v="23"/>
    <n v="9.3000000000000007"/>
    <n v="7.5"/>
    <n v="6.8"/>
    <n v="5.5"/>
    <n v="5.7"/>
    <n v="5.5"/>
    <n v="11"/>
    <n v="1"/>
    <n v="8.0702400000000001"/>
    <n v="9.0198900000000002"/>
    <s v="family"/>
    <n v="25"/>
    <n v="7.5"/>
    <n v="31"/>
    <n v="5.5"/>
    <n v="11"/>
    <n v="8.812323000000001"/>
    <m/>
    <m/>
    <m/>
    <n v="9.0198900000000002"/>
    <s v="x"/>
    <n v="0"/>
  </r>
  <r>
    <m/>
    <x v="0"/>
    <n v="165"/>
    <n v="1"/>
    <n v="1"/>
    <x v="164"/>
    <s v="165_1"/>
    <s v="165_1_1"/>
    <s v="Symrise"/>
    <s v="Gerberding"/>
    <s v="Horst-Otto Gerberding"/>
    <x v="1"/>
    <s v="nicht verkauft"/>
    <n v="0"/>
    <n v="0"/>
    <n v="0"/>
    <n v="0"/>
    <x v="8"/>
    <n v="0"/>
    <s v="AG"/>
    <s v="Horst-Otto Gerberding 1952"/>
    <m/>
    <m/>
    <n v="175"/>
    <n v="1.2"/>
    <n v="1.2"/>
    <n v="1.4"/>
    <n v="1.4"/>
    <n v="1"/>
    <n v="0.9"/>
    <n v="130"/>
    <n v="0"/>
    <m/>
    <n v="0.91110000000000002"/>
    <s v="individual"/>
    <n v="177"/>
    <n v="1.2"/>
    <m/>
    <m/>
    <m/>
    <m/>
    <m/>
    <m/>
    <m/>
    <n v="1.2"/>
    <m/>
    <s v="n.m."/>
  </r>
  <r>
    <m/>
    <x v="0"/>
    <n v="166"/>
    <n v="1"/>
    <n v="0"/>
    <x v="165"/>
    <s v="166_1"/>
    <s v="166_1_0"/>
    <s v="TBG"/>
    <s v="Thyssen-Bornemisza"/>
    <m/>
    <x v="1"/>
    <s v="Investments"/>
    <n v="1"/>
    <n v="0"/>
    <n v="0"/>
    <n v="0"/>
    <x v="9"/>
    <n v="1"/>
    <s v="Monaco"/>
    <s v="Georg Heinrich v. Thyssen-Bornemisza 1950"/>
    <m/>
    <m/>
    <n v="115"/>
    <n v="1.9"/>
    <n v="2"/>
    <n v="2"/>
    <n v="1.7"/>
    <n v="1.5"/>
    <s v="k. A."/>
    <m/>
    <n v="0"/>
    <m/>
    <m/>
    <s v=""/>
    <n v="107"/>
    <n v="2"/>
    <m/>
    <m/>
    <m/>
    <m/>
    <m/>
    <m/>
    <m/>
    <n v="2"/>
    <m/>
    <m/>
  </r>
  <r>
    <m/>
    <x v="1"/>
    <n v="167"/>
    <n v="1"/>
    <s v="x"/>
    <x v="166"/>
    <s v="167_1"/>
    <s v="167_1_x"/>
    <s v="Tchibo"/>
    <s v="Herz"/>
    <s v="Michael und Wolfang Herz"/>
    <x v="1"/>
    <s v="nicht verkauft"/>
    <s v=""/>
    <s v=""/>
    <s v=""/>
    <s v=""/>
    <x v="4"/>
    <s v=""/>
    <s v=""/>
    <s v=""/>
    <m/>
    <m/>
    <n v="21"/>
    <n v="7.7"/>
    <n v="7.5"/>
    <n v="7.5"/>
    <n v="7.3"/>
    <n v="7.5"/>
    <s v="k. A."/>
    <m/>
    <m/>
    <m/>
    <m/>
    <s v=""/>
    <m/>
    <m/>
    <m/>
    <m/>
    <m/>
    <m/>
    <m/>
    <m/>
    <m/>
    <n v="7.5"/>
    <m/>
    <m/>
  </r>
  <r>
    <m/>
    <x v="1"/>
    <n v="167"/>
    <n v="1"/>
    <n v="1"/>
    <x v="166"/>
    <s v="167_1"/>
    <s v="167_1_1"/>
    <s v="Tchibo"/>
    <s v="Herz"/>
    <s v="Günter Herz"/>
    <x v="1"/>
    <s v="nicht verkauft"/>
    <s v=""/>
    <s v=""/>
    <s v=""/>
    <s v=""/>
    <x v="4"/>
    <s v=""/>
    <s v=""/>
    <s v=""/>
    <m/>
    <m/>
    <n v="53"/>
    <n v="3.8"/>
    <n v="3.8"/>
    <n v="3.8"/>
    <n v="3.8"/>
    <n v="8"/>
    <n v="8.5"/>
    <m/>
    <m/>
    <m/>
    <m/>
    <s v=""/>
    <m/>
    <m/>
    <n v="24"/>
    <n v="3.8"/>
    <m/>
    <m/>
    <m/>
    <m/>
    <m/>
    <n v="3.8"/>
    <m/>
    <m/>
  </r>
  <r>
    <m/>
    <x v="1"/>
    <n v="167"/>
    <n v="1"/>
    <n v="2"/>
    <x v="166"/>
    <s v="167_1"/>
    <s v="167_1_2"/>
    <s v="Tchibo"/>
    <s v="Herz"/>
    <s v="Daniela Herz-Schnoeckel"/>
    <x v="1"/>
    <s v="nicht verkauft"/>
    <s v=""/>
    <s v=""/>
    <s v=""/>
    <s v=""/>
    <x v="4"/>
    <s v=""/>
    <s v=""/>
    <s v=""/>
    <m/>
    <m/>
    <n v="54"/>
    <n v="3.8"/>
    <n v="3.8"/>
    <n v="3.8"/>
    <n v="3.8"/>
    <n v="7.5"/>
    <n v="7.4"/>
    <m/>
    <m/>
    <m/>
    <m/>
    <s v=""/>
    <m/>
    <m/>
    <n v="26"/>
    <n v="3.8"/>
    <m/>
    <m/>
    <m/>
    <m/>
    <m/>
    <n v="3.8"/>
    <m/>
    <m/>
  </r>
  <r>
    <m/>
    <x v="0"/>
    <n v="167"/>
    <n v="1"/>
    <n v="0"/>
    <x v="166"/>
    <s v="167_1"/>
    <s v="167_1_0"/>
    <s v="Tchibo"/>
    <s v="Herz"/>
    <m/>
    <x v="1"/>
    <s v="nicht verkauft"/>
    <n v="0"/>
    <n v="0"/>
    <n v="0"/>
    <n v="0"/>
    <x v="32"/>
    <n v="0"/>
    <s v="AG"/>
    <s v="Günther Herz_x000a_Daniela Herz-Schnoeckel_x000a_Michael Herz_x000a_Wolfgang Herz"/>
    <m/>
    <m/>
    <m/>
    <n v="15.3"/>
    <n v="15.1"/>
    <n v="15.1"/>
    <n v="14.899999999999999"/>
    <n v="23"/>
    <n v="15.9"/>
    <m/>
    <n v="4"/>
    <n v="13.51296"/>
    <n v="9.2932199999999998"/>
    <s v="individual"/>
    <n v="12"/>
    <n v="15.1"/>
    <m/>
    <m/>
    <m/>
    <n v="12.755859999999998"/>
    <m/>
    <m/>
    <m/>
    <n v="15.1"/>
    <s v="x"/>
    <n v="9"/>
  </r>
  <r>
    <m/>
    <x v="1"/>
    <n v="167"/>
    <n v="1"/>
    <n v="3"/>
    <x v="166"/>
    <s v="167_1"/>
    <s v="167_1_3"/>
    <s v="Tchibo"/>
    <s v="Herz"/>
    <s v="Michael Herz"/>
    <x v="1"/>
    <s v="nicht verkauft"/>
    <s v=""/>
    <s v=""/>
    <s v=""/>
    <s v=""/>
    <x v="4"/>
    <s v=""/>
    <s v=""/>
    <s v=""/>
    <m/>
    <m/>
    <m/>
    <m/>
    <m/>
    <s v=""/>
    <s v=""/>
    <s v=""/>
    <s v=""/>
    <n v="40"/>
    <m/>
    <n v="5.72424"/>
    <n v="3.6444000000000001"/>
    <s v="individual"/>
    <m/>
    <m/>
    <n v="469"/>
    <n v="3.65"/>
    <n v="15"/>
    <n v="6.3779299999999992"/>
    <m/>
    <m/>
    <m/>
    <n v="6.3779299999999992"/>
    <m/>
    <m/>
  </r>
  <r>
    <m/>
    <x v="1"/>
    <n v="167"/>
    <n v="1"/>
    <n v="4"/>
    <x v="166"/>
    <s v="167_1"/>
    <s v="167_1_4"/>
    <s v="Tchibo"/>
    <s v="Herz"/>
    <s v="Wolfgang Herz"/>
    <x v="1"/>
    <s v="nicht verkauft"/>
    <s v=""/>
    <s v=""/>
    <s v=""/>
    <s v=""/>
    <x v="4"/>
    <s v=""/>
    <s v=""/>
    <s v=""/>
    <m/>
    <m/>
    <m/>
    <m/>
    <m/>
    <s v=""/>
    <s v=""/>
    <s v=""/>
    <s v=""/>
    <n v="41"/>
    <m/>
    <n v="5.72424"/>
    <n v="3.6444000000000001"/>
    <s v="individual"/>
    <m/>
    <m/>
    <n v="468"/>
    <n v="3.65"/>
    <n v="16"/>
    <n v="6.3779299999999992"/>
    <m/>
    <m/>
    <m/>
    <n v="6.3779299999999992"/>
    <m/>
    <m/>
  </r>
  <r>
    <m/>
    <x v="1"/>
    <n v="167"/>
    <n v="1"/>
    <n v="5"/>
    <x v="166"/>
    <s v="167_1"/>
    <s v="167_1_5"/>
    <s v="Tchibo"/>
    <s v="Herz"/>
    <s v="Christian Herz"/>
    <x v="1"/>
    <s v="nicht verkauft"/>
    <s v=""/>
    <s v=""/>
    <s v=""/>
    <s v=""/>
    <x v="4"/>
    <s v=""/>
    <s v=""/>
    <s v=""/>
    <m/>
    <m/>
    <m/>
    <m/>
    <m/>
    <s v=""/>
    <s v=""/>
    <s v=""/>
    <s v=""/>
    <n v="119"/>
    <m/>
    <n v="1.03224"/>
    <n v="1.00221"/>
    <s v="individual"/>
    <m/>
    <m/>
    <m/>
    <m/>
    <m/>
    <m/>
    <m/>
    <m/>
    <m/>
    <n v="1.00221"/>
    <m/>
    <m/>
  </r>
  <r>
    <m/>
    <x v="1"/>
    <n v="167"/>
    <n v="1"/>
    <n v="6"/>
    <x v="166"/>
    <s v="167_1"/>
    <s v="167_1_6"/>
    <s v="Tchibo"/>
    <s v="Herz"/>
    <s v="Michaela Herz"/>
    <x v="1"/>
    <s v="nicht verkauft"/>
    <s v=""/>
    <s v=""/>
    <s v=""/>
    <s v=""/>
    <x v="4"/>
    <s v=""/>
    <s v=""/>
    <s v=""/>
    <m/>
    <m/>
    <m/>
    <m/>
    <m/>
    <s v=""/>
    <s v=""/>
    <s v=""/>
    <s v=""/>
    <n v="120"/>
    <m/>
    <n v="1.03224"/>
    <n v="1.00221"/>
    <s v="individual"/>
    <m/>
    <m/>
    <m/>
    <m/>
    <m/>
    <m/>
    <m/>
    <m/>
    <m/>
    <n v="1.00221"/>
    <m/>
    <m/>
  </r>
  <r>
    <m/>
    <x v="0"/>
    <n v="168"/>
    <n v="1"/>
    <n v="1"/>
    <x v="167"/>
    <s v="168_1"/>
    <s v="168_1_1"/>
    <s v="Techtronic Industries (Hongkong)"/>
    <s v="Pudwill"/>
    <s v="Horst Pudwill"/>
    <x v="0"/>
    <s v="nicht verkauft"/>
    <n v="0"/>
    <n v="1"/>
    <n v="1"/>
    <n v="0"/>
    <x v="6"/>
    <n v="1"/>
    <s v="Hong Kong"/>
    <s v="Horst Pudwill 1944"/>
    <s v="x"/>
    <m/>
    <n v="45"/>
    <n v="3.8"/>
    <n v="4.5"/>
    <n v="6.9"/>
    <n v="4"/>
    <n v="2.2999999999999998"/>
    <n v="2.1"/>
    <n v="17"/>
    <n v="1"/>
    <n v="4.5043199999999999"/>
    <n v="6.2865900000000003"/>
    <s v="individual"/>
    <n v="45"/>
    <n v="4.5"/>
    <n v="467"/>
    <n v="4"/>
    <m/>
    <m/>
    <m/>
    <m/>
    <m/>
    <n v="6.2865900000000003"/>
    <s v="x"/>
    <n v="1"/>
  </r>
  <r>
    <m/>
    <x v="0"/>
    <n v="169"/>
    <n v="1"/>
    <s v="x"/>
    <x v="168"/>
    <s v="169_1"/>
    <s v="169_1_x"/>
    <s v="Tengelmann"/>
    <s v="Haub"/>
    <s v="Christian und Georg Haub; Katrin, Victoria und Erivan Karl Haub"/>
    <x v="1"/>
    <s v="nicht verkauft"/>
    <n v="0"/>
    <n v="1"/>
    <n v="0"/>
    <n v="0"/>
    <x v="15"/>
    <n v="0"/>
    <s v="KG"/>
    <s v="Christian Haub "/>
    <s v="x"/>
    <m/>
    <n v="41"/>
    <n v="4.7"/>
    <n v="4.7"/>
    <n v="5.0999999999999996"/>
    <n v="5.3"/>
    <n v="5"/>
    <n v="5"/>
    <m/>
    <n v="2"/>
    <n v="6.28728"/>
    <n v="6.0132600000000007"/>
    <s v="individual"/>
    <n v="36"/>
    <n v="5.5"/>
    <n v="23"/>
    <n v="5.3"/>
    <m/>
    <m/>
    <m/>
    <m/>
    <m/>
    <n v="6.0132600000000007"/>
    <m/>
    <n v="10"/>
  </r>
  <r>
    <m/>
    <x v="1"/>
    <n v="169"/>
    <n v="1"/>
    <n v="1"/>
    <x v="168"/>
    <s v="169_1"/>
    <s v="169_1_1"/>
    <s v="Tengelmann"/>
    <s v="Haub"/>
    <s v="Christian Haub"/>
    <x v="1"/>
    <s v="nicht verkauft"/>
    <s v=""/>
    <s v=""/>
    <s v=""/>
    <s v=""/>
    <x v="4"/>
    <s v=""/>
    <s v=""/>
    <s v=""/>
    <m/>
    <m/>
    <m/>
    <m/>
    <m/>
    <s v=""/>
    <s v=""/>
    <s v=""/>
    <s v=""/>
    <n v="35"/>
    <m/>
    <n v="4.1289600000000002"/>
    <n v="4.0088400000000002"/>
    <s v="individual"/>
    <m/>
    <m/>
    <m/>
    <m/>
    <m/>
    <m/>
    <m/>
    <m/>
    <m/>
    <n v="4.0088400000000002"/>
    <s v="x"/>
    <m/>
  </r>
  <r>
    <m/>
    <x v="1"/>
    <n v="169"/>
    <n v="1"/>
    <n v="2"/>
    <x v="168"/>
    <s v="169_1"/>
    <s v="169_1_2"/>
    <s v="Tengelmann"/>
    <s v="Haub"/>
    <s v="Georg Haub"/>
    <x v="1"/>
    <s v="nicht verkauft"/>
    <s v=""/>
    <s v=""/>
    <s v=""/>
    <s v=""/>
    <x v="4"/>
    <s v=""/>
    <s v=""/>
    <s v=""/>
    <m/>
    <m/>
    <m/>
    <m/>
    <m/>
    <s v=""/>
    <s v=""/>
    <s v=""/>
    <s v=""/>
    <n v="77"/>
    <m/>
    <n v="2.1583199999999998"/>
    <n v="2.0044200000000001"/>
    <s v="individual"/>
    <m/>
    <m/>
    <m/>
    <m/>
    <m/>
    <m/>
    <m/>
    <m/>
    <m/>
    <n v="2.0044200000000001"/>
    <s v="x"/>
    <m/>
  </r>
  <r>
    <m/>
    <x v="0"/>
    <n v="170"/>
    <n v="1"/>
    <n v="1"/>
    <x v="169"/>
    <s v="170_1"/>
    <s v="170_1_1"/>
    <s v="Tessner Holding / Roller"/>
    <s v="Tessner"/>
    <s v="Hans-Joachim Tessner"/>
    <x v="1"/>
    <s v="nicht verkauft"/>
    <n v="0"/>
    <n v="1"/>
    <n v="0"/>
    <n v="1"/>
    <x v="1"/>
    <n v="0"/>
    <s v="KG"/>
    <s v="Anke Tessner und Tessa Tessner"/>
    <s v="x"/>
    <m/>
    <n v="180"/>
    <n v="1.2"/>
    <n v="1.2"/>
    <n v="1"/>
    <n v="1.1000000000000001"/>
    <n v="1.1000000000000001"/>
    <n v="1.1000000000000001"/>
    <m/>
    <n v="0"/>
    <m/>
    <m/>
    <s v=""/>
    <n v="175"/>
    <n v="1.2"/>
    <n v="204"/>
    <n v="0"/>
    <m/>
    <m/>
    <m/>
    <m/>
    <m/>
    <n v="1.2"/>
    <m/>
    <m/>
  </r>
  <r>
    <m/>
    <x v="1"/>
    <n v="171"/>
    <n v="1"/>
    <s v="x"/>
    <x v="170"/>
    <s v="171_1"/>
    <s v="171_1_x"/>
    <s v="Tönnies"/>
    <s v="Tönnies"/>
    <s v="Clemens und Maximilian Tönnies"/>
    <x v="1"/>
    <s v="nicht verkauft"/>
    <s v=""/>
    <s v=""/>
    <s v=""/>
    <s v=""/>
    <x v="4"/>
    <s v=""/>
    <s v=""/>
    <s v=""/>
    <m/>
    <m/>
    <n v="120"/>
    <n v="1.9"/>
    <n v="2"/>
    <n v="1.6"/>
    <n v="1.2"/>
    <n v="1.7"/>
    <n v="1.5"/>
    <m/>
    <m/>
    <m/>
    <m/>
    <s v=""/>
    <m/>
    <m/>
    <m/>
    <m/>
    <m/>
    <m/>
    <m/>
    <m/>
    <m/>
    <n v="2"/>
    <m/>
    <m/>
  </r>
  <r>
    <m/>
    <x v="1"/>
    <n v="171"/>
    <n v="1"/>
    <n v="2"/>
    <x v="170"/>
    <s v="171_1"/>
    <s v="171_1_2"/>
    <s v="Tönnies"/>
    <s v="Tönnies"/>
    <s v="Robert Tönnies"/>
    <x v="1"/>
    <s v="nicht verkauft"/>
    <s v=""/>
    <s v=""/>
    <s v=""/>
    <s v=""/>
    <x v="4"/>
    <s v=""/>
    <s v=""/>
    <s v=""/>
    <m/>
    <m/>
    <n v="121"/>
    <n v="1.9"/>
    <n v="2"/>
    <n v="1.6"/>
    <n v="1.2"/>
    <n v="1.7"/>
    <n v="1.5"/>
    <n v="85"/>
    <m/>
    <n v="1.2199200000000001"/>
    <n v="1.63998"/>
    <s v="individual"/>
    <m/>
    <m/>
    <n v="265"/>
    <n v="0"/>
    <m/>
    <m/>
    <m/>
    <m/>
    <m/>
    <n v="2"/>
    <m/>
    <m/>
  </r>
  <r>
    <m/>
    <x v="0"/>
    <n v="171"/>
    <n v="1"/>
    <n v="0"/>
    <x v="170"/>
    <s v="171_1"/>
    <s v="171_1_0"/>
    <s v="Tönnies"/>
    <s v="Tönnies"/>
    <m/>
    <x v="1"/>
    <s v="nicht verkauft"/>
    <n v="0"/>
    <n v="1"/>
    <n v="1"/>
    <n v="0"/>
    <x v="8"/>
    <n v="0"/>
    <s v="KG"/>
    <s v="Clemens Tönnies"/>
    <s v="x"/>
    <m/>
    <m/>
    <n v="3.8"/>
    <n v="4"/>
    <n v="3.2"/>
    <n v="2.4"/>
    <n v="3.4"/>
    <n v="3"/>
    <m/>
    <n v="2"/>
    <n v="2.4398400000000002"/>
    <n v="3.0977399999999999"/>
    <s v="individual"/>
    <n v="49"/>
    <n v="4"/>
    <m/>
    <m/>
    <m/>
    <m/>
    <m/>
    <m/>
    <m/>
    <n v="4"/>
    <s v="x"/>
    <n v="2"/>
  </r>
  <r>
    <m/>
    <x v="1"/>
    <n v="171"/>
    <n v="1"/>
    <n v="1"/>
    <x v="170"/>
    <s v="171_1"/>
    <s v="171_1_1"/>
    <s v="Tönnies"/>
    <s v="Tönnies"/>
    <s v="Clemens Tönnies"/>
    <x v="1"/>
    <s v="nicht verkauft"/>
    <s v=""/>
    <s v=""/>
    <s v=""/>
    <s v=""/>
    <x v="4"/>
    <s v=""/>
    <s v=""/>
    <s v=""/>
    <m/>
    <m/>
    <m/>
    <m/>
    <m/>
    <s v=""/>
    <s v=""/>
    <s v=""/>
    <s v=""/>
    <n v="94"/>
    <m/>
    <n v="1.2199200000000001"/>
    <n v="1.4577600000000002"/>
    <s v="individual"/>
    <m/>
    <m/>
    <n v="177"/>
    <n v="0"/>
    <m/>
    <m/>
    <m/>
    <m/>
    <m/>
    <n v="1.4577600000000002"/>
    <m/>
    <m/>
  </r>
  <r>
    <m/>
    <x v="0"/>
    <n v="172"/>
    <s v="x"/>
    <s v="x"/>
    <x v="171"/>
    <s v="172_x"/>
    <s v="172_x_x"/>
    <s v="Triumph"/>
    <s v="Spießhofer und Braun"/>
    <m/>
    <x v="1"/>
    <s v="nicht verkauft"/>
    <n v="0"/>
    <n v="1"/>
    <n v="0"/>
    <n v="0"/>
    <x v="26"/>
    <n v="1"/>
    <s v="Schweiz"/>
    <s v="Markus Spiesshofer"/>
    <s v="x"/>
    <m/>
    <n v="193"/>
    <n v="1"/>
    <n v="1"/>
    <n v="1"/>
    <n v="1.2"/>
    <n v="1"/>
    <s v="k. A."/>
    <m/>
    <n v="0"/>
    <m/>
    <m/>
    <s v=""/>
    <n v="192"/>
    <n v="1"/>
    <m/>
    <m/>
    <m/>
    <m/>
    <m/>
    <m/>
    <m/>
    <n v="1"/>
    <m/>
    <m/>
  </r>
  <r>
    <m/>
    <x v="0"/>
    <n v="173"/>
    <n v="1"/>
    <n v="0"/>
    <x v="172"/>
    <s v="173_1"/>
    <s v="173_1_0"/>
    <s v="Trumpf"/>
    <s v="Leibinger"/>
    <m/>
    <x v="1"/>
    <s v="nicht verkauft"/>
    <n v="0"/>
    <n v="1"/>
    <n v="0"/>
    <n v="1"/>
    <x v="8"/>
    <n v="0"/>
    <s v="KG"/>
    <s v="Nicola Leibinger-Kammüller 1959"/>
    <s v="x"/>
    <m/>
    <n v="72"/>
    <n v="3.5"/>
    <n v="3"/>
    <n v="2.5"/>
    <n v="2.1"/>
    <n v="2.4"/>
    <n v="2.4"/>
    <m/>
    <n v="3"/>
    <n v="4.2227999999999994"/>
    <n v="4.9199400000000004"/>
    <s v="individual"/>
    <n v="68"/>
    <n v="3"/>
    <n v="65"/>
    <n v="2.1"/>
    <m/>
    <m/>
    <m/>
    <m/>
    <m/>
    <n v="4.9199400000000004"/>
    <m/>
    <n v="1"/>
  </r>
  <r>
    <m/>
    <x v="1"/>
    <n v="173"/>
    <n v="1"/>
    <n v="1"/>
    <x v="172"/>
    <s v="173_1"/>
    <s v="173_1_1"/>
    <s v="Trumpf"/>
    <s v="Leibinger"/>
    <s v="Nicola Leibinger-Kammüller"/>
    <x v="1"/>
    <s v="nicht verkauft"/>
    <s v=""/>
    <s v=""/>
    <s v=""/>
    <s v=""/>
    <x v="4"/>
    <s v=""/>
    <s v=""/>
    <s v=""/>
    <m/>
    <m/>
    <m/>
    <m/>
    <m/>
    <s v=""/>
    <s v=""/>
    <s v=""/>
    <s v=""/>
    <n v="84"/>
    <m/>
    <n v="1.4076"/>
    <n v="1.63998"/>
    <s v="individual"/>
    <m/>
    <m/>
    <m/>
    <m/>
    <m/>
    <m/>
    <m/>
    <m/>
    <m/>
    <n v="1.63998"/>
    <s v="x"/>
    <m/>
  </r>
  <r>
    <m/>
    <x v="1"/>
    <n v="173"/>
    <n v="1"/>
    <n v="2"/>
    <x v="172"/>
    <s v="173_1"/>
    <s v="173_1_2"/>
    <s v="Trumpf"/>
    <s v="Leibinger"/>
    <s v="Peter Leibinger"/>
    <x v="1"/>
    <s v="nicht verkauft"/>
    <s v=""/>
    <s v=""/>
    <s v=""/>
    <s v=""/>
    <x v="4"/>
    <s v=""/>
    <s v=""/>
    <s v=""/>
    <m/>
    <m/>
    <m/>
    <m/>
    <m/>
    <s v=""/>
    <s v=""/>
    <s v=""/>
    <s v=""/>
    <n v="82"/>
    <m/>
    <n v="1.4076"/>
    <n v="1.63998"/>
    <s v="individual"/>
    <m/>
    <m/>
    <m/>
    <m/>
    <m/>
    <m/>
    <m/>
    <m/>
    <m/>
    <n v="1.63998"/>
    <s v="x"/>
    <m/>
  </r>
  <r>
    <m/>
    <x v="1"/>
    <n v="173"/>
    <n v="1"/>
    <n v="3"/>
    <x v="172"/>
    <s v="173_1"/>
    <s v="173_1_3"/>
    <s v="Trumpf"/>
    <s v="Leibinger"/>
    <s v="Regine Leibinger"/>
    <x v="1"/>
    <s v="nicht verkauft"/>
    <s v=""/>
    <s v=""/>
    <s v=""/>
    <s v=""/>
    <x v="4"/>
    <s v=""/>
    <s v=""/>
    <s v=""/>
    <m/>
    <m/>
    <m/>
    <m/>
    <m/>
    <s v=""/>
    <s v=""/>
    <s v=""/>
    <s v=""/>
    <n v="83"/>
    <m/>
    <n v="1.4076"/>
    <n v="1.63998"/>
    <s v="individual"/>
    <m/>
    <m/>
    <m/>
    <m/>
    <m/>
    <m/>
    <m/>
    <m/>
    <m/>
    <n v="1.63998"/>
    <s v="x"/>
    <m/>
  </r>
  <r>
    <m/>
    <x v="0"/>
    <n v="174"/>
    <n v="1"/>
    <n v="1"/>
    <x v="173"/>
    <s v="174_1"/>
    <s v="174_1_1"/>
    <s v="United Internet"/>
    <s v="Dommermuth"/>
    <s v="Ralph Dommermuth"/>
    <x v="1"/>
    <s v="nicht verkauft"/>
    <n v="0"/>
    <n v="1"/>
    <n v="1"/>
    <n v="0"/>
    <x v="6"/>
    <n v="0"/>
    <s v="AG"/>
    <s v="Ralph Dommermuth"/>
    <s v="x"/>
    <m/>
    <n v="89"/>
    <n v="2.2999999999999998"/>
    <n v="2.4"/>
    <n v="3.1"/>
    <n v="3.5"/>
    <n v="2.9"/>
    <n v="4"/>
    <n v="51"/>
    <n v="1"/>
    <n v="1.9706400000000002"/>
    <n v="3.0066299999999999"/>
    <s v="individual"/>
    <n v="95"/>
    <n v="2.4"/>
    <n v="98"/>
    <n v="3.5"/>
    <m/>
    <m/>
    <m/>
    <m/>
    <m/>
    <n v="3.0066299999999999"/>
    <s v="x"/>
    <n v="1"/>
  </r>
  <r>
    <m/>
    <x v="0"/>
    <n v="175"/>
    <n v="1"/>
    <n v="1"/>
    <x v="174"/>
    <s v="175_1"/>
    <s v="175_1_1"/>
    <s v="Unity Software"/>
    <s v="Ante"/>
    <s v="Joachim Ante"/>
    <x v="0"/>
    <s v="nicht verkauft"/>
    <n v="0"/>
    <n v="1"/>
    <n v="1"/>
    <n v="0"/>
    <x v="5"/>
    <n v="1"/>
    <s v="USA"/>
    <s v="Joachim Ante"/>
    <m/>
    <m/>
    <m/>
    <m/>
    <m/>
    <s v=""/>
    <s v=""/>
    <s v=""/>
    <s v=""/>
    <n v="95"/>
    <n v="1"/>
    <m/>
    <n v="1.3666499999999999"/>
    <s v="individual"/>
    <n v="228"/>
    <m/>
    <m/>
    <m/>
    <m/>
    <m/>
    <m/>
    <m/>
    <m/>
    <n v="1.3666499999999999"/>
    <s v="x"/>
    <n v="0"/>
  </r>
  <r>
    <m/>
    <x v="0"/>
    <n v="176"/>
    <n v="1"/>
    <n v="0"/>
    <x v="175"/>
    <s v="176_1"/>
    <s v="176_1_0"/>
    <s v="Vaillant"/>
    <s v="Vaillant"/>
    <m/>
    <x v="1"/>
    <s v="nicht verkauft"/>
    <n v="0"/>
    <n v="0"/>
    <n v="0"/>
    <n v="0"/>
    <x v="33"/>
    <n v="0"/>
    <s v="KG"/>
    <s v="Dr. Patrick M. Müller"/>
    <m/>
    <m/>
    <n v="68"/>
    <n v="3.5"/>
    <n v="3.2"/>
    <n v="2.1"/>
    <n v="2.1"/>
    <n v="2.3000000000000003"/>
    <s v="k. A."/>
    <m/>
    <n v="0"/>
    <m/>
    <m/>
    <s v=""/>
    <n v="63"/>
    <n v="3.2"/>
    <m/>
    <m/>
    <m/>
    <m/>
    <m/>
    <m/>
    <m/>
    <n v="3.2"/>
    <m/>
    <m/>
  </r>
  <r>
    <m/>
    <x v="0"/>
    <n v="177"/>
    <s v="x"/>
    <s v="x"/>
    <x v="176"/>
    <s v="177_x"/>
    <s v="177_x_x"/>
    <s v="Verbio"/>
    <s v="Sauter und Pollert"/>
    <m/>
    <x v="1"/>
    <s v="nicht verkauft"/>
    <n v="0"/>
    <n v="1"/>
    <n v="0"/>
    <n v="0"/>
    <x v="14"/>
    <n v="0"/>
    <s v="AG"/>
    <s v=""/>
    <m/>
    <m/>
    <n v="87"/>
    <n v="1.8"/>
    <n v="2.5"/>
    <n v="2"/>
    <s v="k. A."/>
    <s v="k. A."/>
    <s v="k. A."/>
    <m/>
    <n v="0"/>
    <m/>
    <m/>
    <s v=""/>
    <m/>
    <m/>
    <m/>
    <m/>
    <m/>
    <m/>
    <m/>
    <m/>
    <m/>
    <n v="2.5"/>
    <m/>
    <m/>
  </r>
  <r>
    <m/>
    <x v="0"/>
    <n v="178"/>
    <n v="1"/>
    <n v="0"/>
    <x v="177"/>
    <s v="178_1"/>
    <s v="178_1_0"/>
    <s v="Viega"/>
    <s v="Viegener"/>
    <m/>
    <x v="1"/>
    <s v="nicht verkauft"/>
    <n v="0"/>
    <n v="1"/>
    <n v="0"/>
    <n v="0.5"/>
    <x v="14"/>
    <n v="0"/>
    <s v="KG"/>
    <s v="Anna Viegener"/>
    <s v="x"/>
    <m/>
    <n v="119"/>
    <n v="2.5"/>
    <n v="2"/>
    <n v="1.8"/>
    <n v="1.1000000000000001"/>
    <n v="1.2"/>
    <n v="1"/>
    <m/>
    <n v="0"/>
    <m/>
    <m/>
    <s v=""/>
    <n v="110"/>
    <n v="2"/>
    <n v="320"/>
    <n v="0"/>
    <m/>
    <m/>
    <m/>
    <m/>
    <m/>
    <n v="2"/>
    <m/>
    <m/>
  </r>
  <r>
    <m/>
    <x v="0"/>
    <n v="179"/>
    <n v="1"/>
    <n v="0"/>
    <x v="178"/>
    <s v="179_1"/>
    <s v="179_1_0"/>
    <s v="Viessmann"/>
    <s v="Viessmann"/>
    <m/>
    <x v="1"/>
    <s v="Verkauf 2023 für 11,8 Mrd. €"/>
    <n v="1"/>
    <n v="0"/>
    <n v="0"/>
    <n v="0"/>
    <x v="1"/>
    <n v="0"/>
    <s v="Verkauf"/>
    <s v="Dr. Martin Viessmann 1953 (bis 2016 CEO)_x000a_Maximilian Viessmann 1989 (CEO)"/>
    <s v="x"/>
    <m/>
    <n v="47"/>
    <n v="13.5"/>
    <n v="4"/>
    <n v="3.9"/>
    <n v="3.7"/>
    <n v="3.7"/>
    <n v="3.5"/>
    <m/>
    <n v="3"/>
    <n v="8.4455999999999989"/>
    <n v="8.8376699999999992"/>
    <s v="individual"/>
    <n v="47"/>
    <n v="4"/>
    <m/>
    <m/>
    <m/>
    <m/>
    <m/>
    <m/>
    <m/>
    <n v="8.8376699999999992"/>
    <m/>
    <n v="0"/>
  </r>
  <r>
    <m/>
    <x v="1"/>
    <n v="179"/>
    <n v="1"/>
    <n v="1"/>
    <x v="178"/>
    <s v="179_1"/>
    <s v="179_1_1"/>
    <s v="Viessmann"/>
    <s v="Viessmann"/>
    <s v="Anna Katharina Viessmann"/>
    <x v="1"/>
    <s v="Verkauf 2023 für 11,8 Mrd. €"/>
    <s v=""/>
    <s v=""/>
    <s v=""/>
    <s v=""/>
    <x v="4"/>
    <s v=""/>
    <s v=""/>
    <s v=""/>
    <m/>
    <m/>
    <m/>
    <m/>
    <m/>
    <s v=""/>
    <s v=""/>
    <s v=""/>
    <s v=""/>
    <n v="63"/>
    <m/>
    <n v="2.4398400000000002"/>
    <n v="2.5510799999999998"/>
    <s v="individual"/>
    <m/>
    <m/>
    <m/>
    <m/>
    <m/>
    <m/>
    <m/>
    <m/>
    <m/>
    <n v="2.5510799999999998"/>
    <s v="x"/>
    <m/>
  </r>
  <r>
    <m/>
    <x v="1"/>
    <n v="179"/>
    <n v="1"/>
    <n v="2"/>
    <x v="178"/>
    <s v="179_1"/>
    <s v="179_1_2"/>
    <s v="Viessmann"/>
    <s v="Viessmann"/>
    <s v="Martin Viessmann"/>
    <x v="1"/>
    <s v="Verkauf 2023 für 11,8 Mrd. €"/>
    <s v=""/>
    <s v=""/>
    <s v=""/>
    <s v=""/>
    <x v="4"/>
    <s v=""/>
    <s v=""/>
    <s v=""/>
    <m/>
    <m/>
    <m/>
    <m/>
    <m/>
    <s v=""/>
    <s v=""/>
    <s v=""/>
    <s v=""/>
    <n v="81"/>
    <m/>
    <n v="1.68912"/>
    <n v="1.73109"/>
    <s v="individual"/>
    <m/>
    <m/>
    <n v="60"/>
    <n v="3.7"/>
    <n v="17"/>
    <n v="6.3689469999999995"/>
    <m/>
    <m/>
    <m/>
    <n v="6.3689469999999995"/>
    <s v="x"/>
    <m/>
  </r>
  <r>
    <m/>
    <x v="1"/>
    <n v="179"/>
    <n v="1"/>
    <n v="3"/>
    <x v="178"/>
    <s v="179_1"/>
    <s v="179_1_3"/>
    <s v="Viessmann"/>
    <s v="Viessmann"/>
    <s v="Maximilian Viessmann"/>
    <x v="1"/>
    <s v="Verkauf 2023 für 11,8 Mrd. €"/>
    <s v=""/>
    <s v=""/>
    <s v=""/>
    <s v=""/>
    <x v="4"/>
    <s v=""/>
    <s v=""/>
    <s v=""/>
    <m/>
    <m/>
    <m/>
    <m/>
    <m/>
    <s v=""/>
    <s v=""/>
    <s v=""/>
    <s v=""/>
    <n v="31"/>
    <m/>
    <n v="4.3166399999999996"/>
    <n v="4.5555000000000003"/>
    <s v="individual"/>
    <m/>
    <m/>
    <m/>
    <m/>
    <m/>
    <m/>
    <m/>
    <m/>
    <m/>
    <n v="4.5555000000000003"/>
    <s v="x"/>
    <m/>
  </r>
  <r>
    <m/>
    <x v="0"/>
    <n v="180"/>
    <s v="x"/>
    <s v="x"/>
    <x v="179"/>
    <s v="180_x"/>
    <s v="180_x_x"/>
    <s v="Voith"/>
    <s v="Gorsch, Schily, Hammacher und Schweppenäuser"/>
    <m/>
    <x v="1"/>
    <s v="nicht verkauft"/>
    <n v="0"/>
    <n v="0"/>
    <n v="0"/>
    <n v="0"/>
    <x v="34"/>
    <n v="0"/>
    <s v="KGaA"/>
    <s v="Martin Schily_x000a_Johannes Hammacher "/>
    <m/>
    <m/>
    <n v="117"/>
    <n v="2"/>
    <n v="2"/>
    <n v="1.8"/>
    <n v="2"/>
    <n v="2.2999999999999998"/>
    <n v="2.5"/>
    <m/>
    <n v="0"/>
    <m/>
    <m/>
    <s v=""/>
    <n v="108"/>
    <n v="2"/>
    <n v="28"/>
    <n v="2"/>
    <m/>
    <m/>
    <m/>
    <m/>
    <m/>
    <n v="2"/>
    <m/>
    <m/>
  </r>
  <r>
    <m/>
    <x v="0"/>
    <n v="181"/>
    <n v="1"/>
    <n v="0"/>
    <x v="180"/>
    <s v="181_1"/>
    <s v="181_1_0"/>
    <s v="Vorwerk"/>
    <s v="Mittelsten Scheid"/>
    <m/>
    <x v="1"/>
    <s v="nicht verkauft"/>
    <n v="0"/>
    <n v="0"/>
    <n v="0"/>
    <n v="0"/>
    <x v="13"/>
    <n v="0"/>
    <s v="KG"/>
    <s v="Dr. Jörg Mittelsten Scheid"/>
    <m/>
    <m/>
    <n v="85"/>
    <n v="2.4"/>
    <n v="2.5"/>
    <n v="2.2999999999999998"/>
    <n v="2.2999999999999998"/>
    <n v="2.6"/>
    <n v="2.8"/>
    <m/>
    <n v="0"/>
    <m/>
    <m/>
    <s v=""/>
    <n v="86"/>
    <n v="2.5"/>
    <n v="79"/>
    <n v="0"/>
    <m/>
    <m/>
    <m/>
    <m/>
    <m/>
    <n v="2.5"/>
    <m/>
    <m/>
  </r>
  <r>
    <m/>
    <x v="0"/>
    <n v="182"/>
    <n v="1"/>
    <n v="1"/>
    <x v="181"/>
    <s v="182_1"/>
    <s v="182_1_1"/>
    <s v="Wacker-Chemie"/>
    <s v="Wacker"/>
    <s v="Peter-Alexander Wacker"/>
    <x v="1"/>
    <s v="nicht verkauft"/>
    <n v="0"/>
    <n v="0"/>
    <n v="0"/>
    <n v="0"/>
    <x v="13"/>
    <n v="0"/>
    <s v="AG"/>
    <s v="Peter-Alexander Wacker 1951"/>
    <m/>
    <m/>
    <n v="58"/>
    <n v="3.8"/>
    <n v="3.6"/>
    <n v="4.4000000000000004"/>
    <n v="2.2999999999999998"/>
    <n v="2.1"/>
    <n v="3.8"/>
    <n v="134"/>
    <n v="1"/>
    <n v="1.03224"/>
    <n v="0.91110000000000002"/>
    <s v="individual"/>
    <n v="56"/>
    <n v="3.6"/>
    <n v="158"/>
    <n v="2.2999999999999998"/>
    <n v="19"/>
    <n v="5.7311540000000001"/>
    <m/>
    <m/>
    <m/>
    <n v="5.7311540000000001"/>
    <m/>
    <n v="19"/>
  </r>
  <r>
    <m/>
    <x v="0"/>
    <n v="183"/>
    <n v="1"/>
    <n v="1"/>
    <x v="182"/>
    <s v="183_1"/>
    <s v="183_1_1"/>
    <s v="Wagner Tiefkühlprodukte"/>
    <s v="Wagner"/>
    <s v="Günter Gerhard Wagner"/>
    <x v="1"/>
    <s v="Verkauf 2010 "/>
    <n v="1"/>
    <n v="0"/>
    <n v="0"/>
    <n v="0"/>
    <x v="9"/>
    <n v="0"/>
    <s v="Verkauf"/>
    <s v="Günter Gerhard Wagner 1960"/>
    <m/>
    <m/>
    <n v="194"/>
    <n v="1"/>
    <n v="1"/>
    <n v="1.9"/>
    <n v="1.8"/>
    <n v="2"/>
    <n v="1.6"/>
    <m/>
    <n v="0"/>
    <m/>
    <m/>
    <s v=""/>
    <n v="203"/>
    <e v="#N/A"/>
    <m/>
    <m/>
    <m/>
    <m/>
    <m/>
    <m/>
    <m/>
    <e v="#N/A"/>
    <m/>
    <m/>
  </r>
  <r>
    <m/>
    <x v="0"/>
    <n v="184"/>
    <s v="x"/>
    <s v="x"/>
    <x v="183"/>
    <s v="184_x"/>
    <s v="184_x_x"/>
    <s v="Wegmann, KNDS"/>
    <s v="von Braunbehrens, Bode und Sethe"/>
    <m/>
    <x v="1"/>
    <s v="nicht verkauft"/>
    <n v="0"/>
    <n v="0"/>
    <n v="0"/>
    <n v="0"/>
    <x v="35"/>
    <n v="0"/>
    <s v="KG"/>
    <s v="Felix Bode"/>
    <m/>
    <m/>
    <n v="171"/>
    <n v="1.8"/>
    <n v="1.3"/>
    <n v="1.2"/>
    <n v="1.2"/>
    <n v="1.2"/>
    <s v="k. A."/>
    <m/>
    <n v="0"/>
    <m/>
    <m/>
    <s v=""/>
    <n v="161"/>
    <n v="1.3"/>
    <m/>
    <m/>
    <m/>
    <m/>
    <m/>
    <m/>
    <m/>
    <n v="1.3"/>
    <m/>
    <m/>
  </r>
  <r>
    <m/>
    <x v="1"/>
    <n v="185"/>
    <n v="2"/>
    <n v="1"/>
    <x v="184"/>
    <s v="185_2"/>
    <s v="185_2_1"/>
    <s v="Wella"/>
    <s v="Olbricht"/>
    <s v="Thomas Olbricht"/>
    <x v="1"/>
    <s v="Verkauf 2002 für ca. 4,2 mrd€ "/>
    <s v=""/>
    <s v=""/>
    <s v=""/>
    <s v=""/>
    <x v="4"/>
    <s v=""/>
    <s v=""/>
    <s v=""/>
    <m/>
    <m/>
    <n v="218"/>
    <n v="0.9"/>
    <n v="0.9"/>
    <n v="0.9"/>
    <n v="0.9"/>
    <n v="1"/>
    <n v="1"/>
    <m/>
    <m/>
    <m/>
    <m/>
    <s v=""/>
    <m/>
    <m/>
    <n v="131"/>
    <n v="0"/>
    <m/>
    <m/>
    <m/>
    <m/>
    <m/>
    <n v="0.9"/>
    <m/>
    <m/>
  </r>
  <r>
    <m/>
    <x v="1"/>
    <n v="185"/>
    <n v="3"/>
    <n v="0"/>
    <x v="184"/>
    <s v="185_3"/>
    <s v="185_3_0"/>
    <s v="Wella"/>
    <s v="Sander"/>
    <m/>
    <x v="1"/>
    <s v="Verkauf 2002 für ca. 4,2 mrd€ "/>
    <s v=""/>
    <s v=""/>
    <s v=""/>
    <s v=""/>
    <x v="4"/>
    <s v=""/>
    <s v=""/>
    <s v=""/>
    <m/>
    <m/>
    <n v="281"/>
    <n v="0.7"/>
    <n v="0.7"/>
    <n v="0.8"/>
    <n v="0.8"/>
    <n v="0.8"/>
    <n v="0.8"/>
    <m/>
    <m/>
    <m/>
    <m/>
    <s v=""/>
    <m/>
    <m/>
    <n v="150"/>
    <n v="0"/>
    <m/>
    <m/>
    <m/>
    <m/>
    <m/>
    <n v="0.7"/>
    <m/>
    <m/>
  </r>
  <r>
    <m/>
    <x v="1"/>
    <n v="185"/>
    <s v="x"/>
    <s v="x"/>
    <x v="184"/>
    <s v="185_x"/>
    <s v="185_x_x"/>
    <s v="Wella"/>
    <s v="Ströher und Pohl"/>
    <m/>
    <x v="1"/>
    <s v="Verkauf 2002 für ca. 4,2 mrd€ "/>
    <s v=""/>
    <s v=""/>
    <s v=""/>
    <s v=""/>
    <x v="4"/>
    <s v=""/>
    <s v=""/>
    <s v=""/>
    <m/>
    <m/>
    <n v="203"/>
    <n v="1"/>
    <n v="1"/>
    <n v="1"/>
    <n v="0.7"/>
    <n v="0.7"/>
    <n v="0.7"/>
    <m/>
    <m/>
    <m/>
    <m/>
    <s v=""/>
    <m/>
    <m/>
    <n v="80"/>
    <n v="0"/>
    <m/>
    <m/>
    <m/>
    <m/>
    <m/>
    <n v="1"/>
    <m/>
    <m/>
  </r>
  <r>
    <m/>
    <x v="1"/>
    <n v="185"/>
    <s v="x"/>
    <n v="1"/>
    <x v="184"/>
    <s v="185_x"/>
    <s v="185_x_1"/>
    <s v="Wella"/>
    <s v="Ströher und Pohl"/>
    <s v="Eheleute Sylvia und Ulrich Ströher"/>
    <x v="1"/>
    <s v="Verkauf 2002 für ca. 4,2 mrd€ "/>
    <s v=""/>
    <s v=""/>
    <s v=""/>
    <s v=""/>
    <x v="4"/>
    <s v=""/>
    <s v=""/>
    <s v=""/>
    <m/>
    <m/>
    <n v="204"/>
    <n v="1"/>
    <n v="1"/>
    <n v="1"/>
    <n v="0.7"/>
    <n v="0.7"/>
    <n v="0.7"/>
    <n v="80"/>
    <m/>
    <n v="1.8768"/>
    <n v="1.8222"/>
    <s v="individual"/>
    <m/>
    <m/>
    <m/>
    <m/>
    <m/>
    <m/>
    <n v="107"/>
    <n v="2"/>
    <n v="2"/>
    <n v="1.8222"/>
    <s v="x"/>
    <m/>
  </r>
  <r>
    <m/>
    <x v="0"/>
    <n v="185"/>
    <s v="x"/>
    <s v="x"/>
    <x v="184"/>
    <s v="185_x"/>
    <s v="185_x_x"/>
    <s v="Wella"/>
    <s v="Ströher und Pohl, Olbricht, Sander"/>
    <m/>
    <x v="1"/>
    <s v="Verkauf 2002 für ca. 4,2 mrd€ "/>
    <n v="1"/>
    <n v="0"/>
    <n v="0"/>
    <n v="0"/>
    <x v="36"/>
    <n v="0"/>
    <s v="Verkauf"/>
    <s v="Immo Ströher_x000a_Jan Henrdik Ströher 1981_x000a_Annika Melchior-Ströher 1974"/>
    <m/>
    <m/>
    <m/>
    <n v="3.6"/>
    <n v="3.6"/>
    <n v="3.6999999999999997"/>
    <n v="3.1"/>
    <n v="3.2"/>
    <n v="3.2"/>
    <m/>
    <n v="1"/>
    <n v="1.8768"/>
    <n v="1.8222"/>
    <s v="individual"/>
    <n v="55"/>
    <e v="#N/A"/>
    <m/>
    <m/>
    <m/>
    <m/>
    <m/>
    <m/>
    <m/>
    <e v="#N/A"/>
    <m/>
    <n v="24"/>
  </r>
  <r>
    <m/>
    <x v="0"/>
    <n v="186"/>
    <n v="1"/>
    <n v="0"/>
    <x v="185"/>
    <s v="186_1"/>
    <s v="186_1_0"/>
    <s v="Werhahn"/>
    <s v="Werhahn"/>
    <m/>
    <x v="1"/>
    <s v="nicht verkauft"/>
    <n v="0"/>
    <n v="0"/>
    <n v="0"/>
    <n v="0"/>
    <x v="37"/>
    <n v="0"/>
    <s v="KG"/>
    <s v="Anton Werhahn"/>
    <m/>
    <m/>
    <n v="77"/>
    <n v="2.8"/>
    <n v="2.8"/>
    <n v="2.8"/>
    <n v="3"/>
    <n v="3.1"/>
    <s v="k. A."/>
    <m/>
    <n v="0"/>
    <m/>
    <m/>
    <s v=""/>
    <n v="73"/>
    <n v="2.8"/>
    <n v="470"/>
    <n v="3"/>
    <m/>
    <m/>
    <m/>
    <m/>
    <m/>
    <n v="2.8"/>
    <m/>
    <m/>
  </r>
  <r>
    <m/>
    <x v="0"/>
    <n v="187"/>
    <n v="1"/>
    <n v="0"/>
    <x v="186"/>
    <s v="187_1"/>
    <s v="187_1_0"/>
    <s v="Wessels + Müller"/>
    <s v="Müller"/>
    <m/>
    <x v="1"/>
    <s v="nicht verkauft"/>
    <n v="0"/>
    <n v="0"/>
    <n v="0"/>
    <n v="0"/>
    <x v="1"/>
    <n v="0"/>
    <s v="GmbH"/>
    <s v="Hans-Heiner Müller 1942 (AR)_x000a_sein Sohn Bastian Müller (AR-Vors.)"/>
    <m/>
    <m/>
    <n v="212"/>
    <n v="1"/>
    <n v="1"/>
    <n v="0.6"/>
    <n v="0.6"/>
    <n v="0.6"/>
    <n v="0.6"/>
    <m/>
    <n v="0"/>
    <m/>
    <m/>
    <s v=""/>
    <n v="206"/>
    <n v="1"/>
    <m/>
    <m/>
    <m/>
    <m/>
    <m/>
    <m/>
    <m/>
    <n v="1"/>
    <m/>
    <m/>
  </r>
  <r>
    <m/>
    <x v="0"/>
    <n v="188"/>
    <n v="1"/>
    <n v="1"/>
    <x v="187"/>
    <s v="188_1"/>
    <s v="188_1_1"/>
    <s v="Wild"/>
    <s v="Wild"/>
    <s v="Hans-Peter Wild"/>
    <x v="1"/>
    <s v="Verkauf 2014 Großteil verk.  "/>
    <n v="1"/>
    <n v="0"/>
    <n v="0"/>
    <n v="0"/>
    <x v="1"/>
    <n v="0"/>
    <s v="Verkauf"/>
    <s v="Hans-Peter Wild 1941"/>
    <m/>
    <m/>
    <n v="76"/>
    <n v="3.1"/>
    <n v="2.8"/>
    <n v="3"/>
    <n v="2.7"/>
    <n v="2.5"/>
    <n v="2.2000000000000002"/>
    <m/>
    <n v="0"/>
    <m/>
    <m/>
    <s v=""/>
    <n v="75"/>
    <e v="#N/A"/>
    <n v="85"/>
    <n v="2.7"/>
    <m/>
    <m/>
    <m/>
    <m/>
    <m/>
    <e v="#N/A"/>
    <m/>
    <m/>
  </r>
  <r>
    <m/>
    <x v="0"/>
    <n v="189"/>
    <n v="1"/>
    <n v="1"/>
    <x v="188"/>
    <s v="189_1"/>
    <s v="189_1_1"/>
    <s v="WILO SE"/>
    <s v="Opländer"/>
    <s v="Jochen Opländer"/>
    <x v="1"/>
    <s v="nicht verkauft"/>
    <n v="0"/>
    <n v="0"/>
    <n v="0"/>
    <n v="0"/>
    <x v="2"/>
    <n v="0"/>
    <s v="SE"/>
    <s v="Jochen Opländer 1931"/>
    <m/>
    <m/>
    <n v="181"/>
    <n v="1.2"/>
    <n v="1.2"/>
    <n v="1"/>
    <n v="1"/>
    <n v="1"/>
    <n v="1"/>
    <m/>
    <n v="0"/>
    <m/>
    <m/>
    <s v=""/>
    <n v="174"/>
    <n v="1.2"/>
    <n v="125"/>
    <n v="0"/>
    <m/>
    <m/>
    <m/>
    <m/>
    <m/>
    <n v="1.2"/>
    <m/>
    <m/>
  </r>
  <r>
    <m/>
    <x v="0"/>
    <n v="190"/>
    <n v="1"/>
    <s v="x"/>
    <x v="189"/>
    <s v="190_1"/>
    <s v="190_1_x"/>
    <s v="Wirtgen"/>
    <s v="Wirtgen"/>
    <s v="Jürgen und Stefan Wirtgen"/>
    <x v="1"/>
    <s v="Verkauf 2017 f. 4,6 Mrd€ "/>
    <n v="1"/>
    <n v="0"/>
    <n v="0"/>
    <n v="0"/>
    <x v="1"/>
    <n v="0"/>
    <s v="Verkauf"/>
    <s v="Brüder:_x000a_Jürgen Wirtgen 1965_x000a_Stefan Wirtgen 1970"/>
    <m/>
    <m/>
    <n v="62"/>
    <n v="4"/>
    <n v="3.5"/>
    <n v="2.2999999999999998"/>
    <n v="2.2999999999999998"/>
    <n v="2.5"/>
    <n v="2.5"/>
    <m/>
    <n v="2"/>
    <n v="4.8796800000000005"/>
    <s v="k.A."/>
    <s v="individual"/>
    <n v="59"/>
    <e v="#N/A"/>
    <n v="75"/>
    <n v="2.2999999999999998"/>
    <m/>
    <m/>
    <m/>
    <m/>
    <m/>
    <e v="#N/A"/>
    <s v="x"/>
    <n v="1"/>
  </r>
  <r>
    <m/>
    <x v="1"/>
    <n v="190"/>
    <n v="1"/>
    <n v="1"/>
    <x v="189"/>
    <s v="190_1"/>
    <s v="190_1_1"/>
    <s v="Wirtgen"/>
    <s v="Wirtgen"/>
    <s v="Jürgen Wirtgen"/>
    <x v="1"/>
    <s v="Verkauf 2017 f. 4,6 Mrd€ "/>
    <s v=""/>
    <s v=""/>
    <s v=""/>
    <s v=""/>
    <x v="4"/>
    <s v=""/>
    <s v=""/>
    <s v=""/>
    <m/>
    <m/>
    <m/>
    <m/>
    <m/>
    <m/>
    <m/>
    <m/>
    <m/>
    <n v="140"/>
    <m/>
    <n v="2.4398400000000002"/>
    <s v="Vermögen &lt; 1 Mrd. €"/>
    <s v="individual"/>
    <m/>
    <m/>
    <m/>
    <m/>
    <m/>
    <m/>
    <m/>
    <m/>
    <m/>
    <m/>
    <m/>
    <m/>
  </r>
  <r>
    <m/>
    <x v="1"/>
    <n v="190"/>
    <n v="1"/>
    <n v="2"/>
    <x v="189"/>
    <s v="190_1"/>
    <s v="190_1_2"/>
    <s v="Wirtgen"/>
    <s v="Wirtgen"/>
    <s v="Stefan Wirtgen"/>
    <x v="1"/>
    <s v="Verkauf 2017 f. 4,6 Mrd€ "/>
    <s v=""/>
    <s v=""/>
    <s v=""/>
    <s v=""/>
    <x v="4"/>
    <s v=""/>
    <s v=""/>
    <s v=""/>
    <m/>
    <m/>
    <m/>
    <m/>
    <m/>
    <m/>
    <m/>
    <m/>
    <m/>
    <n v="141"/>
    <m/>
    <n v="2.4398400000000002"/>
    <s v="Vermögen &lt; 1 Mrd. €"/>
    <s v="individual"/>
    <m/>
    <m/>
    <m/>
    <m/>
    <m/>
    <m/>
    <m/>
    <m/>
    <m/>
    <m/>
    <m/>
    <m/>
  </r>
  <r>
    <m/>
    <x v="0"/>
    <n v="191"/>
    <n v="1"/>
    <n v="1"/>
    <x v="190"/>
    <s v="191_1"/>
    <s v="191_1_1"/>
    <s v="Witron"/>
    <s v="Winkler"/>
    <s v="Walter Winkler"/>
    <x v="4"/>
    <s v="nicht verkauft"/>
    <n v="0"/>
    <n v="0"/>
    <n v="0"/>
    <n v="0"/>
    <x v="5"/>
    <n v="0"/>
    <s v="GmbH"/>
    <s v="Walter Winkler 1937 "/>
    <m/>
    <m/>
    <n v="205"/>
    <n v="0.8"/>
    <n v="1"/>
    <n v="1"/>
    <s v="k. A."/>
    <s v="k. A."/>
    <s v="k. A."/>
    <m/>
    <n v="0"/>
    <m/>
    <m/>
    <s v=""/>
    <n v="204"/>
    <n v="1"/>
    <m/>
    <m/>
    <m/>
    <m/>
    <m/>
    <m/>
    <m/>
    <n v="1"/>
    <s v="x"/>
    <m/>
  </r>
  <r>
    <m/>
    <x v="0"/>
    <n v="192"/>
    <n v="1"/>
    <n v="1"/>
    <x v="191"/>
    <s v="192_1"/>
    <s v="192_1_1"/>
    <s v="Wortmann Schuh-Holding KG"/>
    <s v="Wortmann"/>
    <s v="Horst Wortmann"/>
    <x v="4"/>
    <s v="nicht verkauft"/>
    <n v="0"/>
    <n v="1"/>
    <n v="0"/>
    <n v="0"/>
    <x v="8"/>
    <n v="0"/>
    <s v="KG"/>
    <s v="Horst Wortmann 1941 und Neffe Jens Beining"/>
    <s v="x"/>
    <m/>
    <n v="192"/>
    <n v="0.8"/>
    <n v="1"/>
    <n v="1.1000000000000001"/>
    <n v="1.1000000000000001"/>
    <n v="1.2"/>
    <n v="1.3"/>
    <n v="117"/>
    <n v="1"/>
    <n v="1.03224"/>
    <n v="1.0933200000000001"/>
    <s v="individual"/>
    <n v="187"/>
    <n v="1.1000000000000001"/>
    <n v="130"/>
    <n v="0"/>
    <m/>
    <m/>
    <m/>
    <m/>
    <m/>
    <n v="1.1000000000000001"/>
    <m/>
    <n v="3"/>
  </r>
  <r>
    <m/>
    <x v="0"/>
    <n v="193"/>
    <s v="x"/>
    <s v="x"/>
    <x v="192"/>
    <s v="193_x"/>
    <s v="193_x_x"/>
    <s v="wpd AG"/>
    <s v="Blanke und Meier"/>
    <s v="Gernot Blanke und Klus Meier"/>
    <x v="1"/>
    <s v="nicht verkauft"/>
    <n v="0"/>
    <n v="1"/>
    <n v="1"/>
    <n v="0"/>
    <x v="6"/>
    <n v="0"/>
    <s v="AG"/>
    <s v="Dr. Gernot Blanke 1962"/>
    <s v="x"/>
    <m/>
    <n v="63"/>
    <n v="4.5"/>
    <n v="3.5"/>
    <n v="1.5"/>
    <s v="k. A."/>
    <s v="k. A."/>
    <s v="k. A."/>
    <m/>
    <n v="0"/>
    <m/>
    <m/>
    <s v=""/>
    <n v="60"/>
    <n v="3.5"/>
    <m/>
    <m/>
    <m/>
    <m/>
    <m/>
    <m/>
    <m/>
    <n v="3.5"/>
    <s v="x"/>
    <m/>
  </r>
  <r>
    <m/>
    <x v="0"/>
    <n v="194"/>
    <n v="1"/>
    <n v="1"/>
    <x v="193"/>
    <s v="194_1"/>
    <s v="194_1_1"/>
    <s v="Würth"/>
    <s v="Würth"/>
    <s v="Reinhold Würth"/>
    <x v="1"/>
    <s v="nicht verkauft"/>
    <n v="0"/>
    <n v="0"/>
    <n v="0"/>
    <n v="1"/>
    <x v="26"/>
    <n v="0"/>
    <s v="KG"/>
    <s v="Reinhold Würth 1935_x000a_Bettina Würth 1960"/>
    <m/>
    <m/>
    <n v="14"/>
    <n v="12.6"/>
    <n v="10.8"/>
    <n v="9.9"/>
    <n v="9.3000000000000007"/>
    <n v="10"/>
    <n v="9.8000000000000007"/>
    <n v="6"/>
    <n v="1"/>
    <n v="27.870480000000001"/>
    <n v="17.3109"/>
    <s v="family"/>
    <n v="16"/>
    <n v="10.8"/>
    <n v="7"/>
    <n v="9.3000000000000007"/>
    <n v="5"/>
    <n v="14.642290000000001"/>
    <m/>
    <m/>
    <m/>
    <n v="17.3109"/>
    <s v="x"/>
    <n v="8"/>
  </r>
  <r>
    <m/>
    <x v="0"/>
    <n v="195"/>
    <n v="1"/>
    <n v="1"/>
    <x v="194"/>
    <s v="195_1"/>
    <s v="195_1_1"/>
    <s v="Zechbau"/>
    <s v="Zech"/>
    <s v="Kurt Zech"/>
    <x v="1"/>
    <s v="nicht verkauft"/>
    <n v="0"/>
    <n v="1"/>
    <n v="0"/>
    <n v="0"/>
    <x v="8"/>
    <n v="0"/>
    <s v="SE"/>
    <s v="Kurt Zech "/>
    <s v="x"/>
    <m/>
    <n v="163"/>
    <n v="1.4"/>
    <n v="1.4"/>
    <n v="1.2"/>
    <n v="1"/>
    <n v="1.2"/>
    <n v="1.1000000000000001"/>
    <m/>
    <n v="0"/>
    <m/>
    <m/>
    <s v=""/>
    <n v="154"/>
    <n v="1.4"/>
    <m/>
    <m/>
    <m/>
    <m/>
    <m/>
    <m/>
    <m/>
    <n v="1.4"/>
    <m/>
    <m/>
  </r>
  <r>
    <m/>
    <x v="0"/>
    <n v="196"/>
    <n v="1"/>
    <n v="1"/>
    <x v="195"/>
    <s v="196_1"/>
    <s v="196_1_1"/>
    <s v="Doblinger Gruppe"/>
    <s v="Doblinger"/>
    <s v="Alfons Doblinger"/>
    <x v="2"/>
    <s v="nicht verkauft"/>
    <n v="0"/>
    <n v="1"/>
    <n v="0"/>
    <n v="0"/>
    <x v="5"/>
    <n v="0"/>
    <s v="GmbH"/>
    <s v="Alfons Doblinger"/>
    <m/>
    <m/>
    <n v="267"/>
    <n v="0.9"/>
    <n v="0.8"/>
    <n v="0.6"/>
    <s v=""/>
    <s v=""/>
    <s v=""/>
    <m/>
    <n v="0"/>
    <m/>
    <m/>
    <m/>
    <n v="216"/>
    <m/>
    <m/>
    <m/>
    <m/>
    <m/>
    <m/>
    <m/>
    <m/>
    <m/>
    <m/>
    <m/>
  </r>
  <r>
    <m/>
    <x v="0"/>
    <n v="197"/>
    <s v="x"/>
    <s v="x"/>
    <x v="196"/>
    <s v="197_x"/>
    <s v="197_x_x"/>
    <s v="Think-Cell"/>
    <s v="Hannebauer und Schödl"/>
    <m/>
    <x v="1"/>
    <s v="Verkauf"/>
    <n v="1"/>
    <n v="0"/>
    <n v="0"/>
    <n v="0"/>
    <x v="6"/>
    <n v="0"/>
    <s v="Verkauf"/>
    <m/>
    <m/>
    <m/>
    <n v="138"/>
    <n v="1.7"/>
    <n v="1.7"/>
    <n v="1.3"/>
    <n v="0.5"/>
    <n v="0.5"/>
    <s v="k. A."/>
    <m/>
    <n v="0"/>
    <m/>
    <m/>
    <m/>
    <m/>
    <m/>
    <m/>
    <m/>
    <m/>
    <m/>
    <m/>
    <m/>
    <m/>
    <m/>
    <m/>
    <m/>
  </r>
  <r>
    <m/>
    <x v="0"/>
    <n v="198"/>
    <n v="1"/>
    <m/>
    <x v="197"/>
    <s v="198_1"/>
    <s v="198_1_"/>
    <s v="Sahle Wohnen"/>
    <s v="Sahle"/>
    <s v="Uwe und Friedrich Sahle"/>
    <x v="2"/>
    <s v="nicht verkauft"/>
    <n v="0"/>
    <n v="1"/>
    <n v="0"/>
    <n v="0"/>
    <x v="2"/>
    <n v="0"/>
    <s v="GmbH"/>
    <s v="Uwe Sahle, Friedrich Sahle"/>
    <m/>
    <m/>
    <n v="240"/>
    <n v="0.9"/>
    <n v="0.8"/>
    <n v="1.2"/>
    <n v="0.9"/>
    <n v="1"/>
    <n v="1.2"/>
    <m/>
    <n v="0"/>
    <m/>
    <m/>
    <m/>
    <n v="219"/>
    <m/>
    <m/>
    <m/>
    <m/>
    <m/>
    <m/>
    <m/>
    <m/>
    <m/>
    <m/>
    <m/>
  </r>
  <r>
    <m/>
    <x v="0"/>
    <n v="199"/>
    <n v="1"/>
    <m/>
    <x v="198"/>
    <s v="199_1"/>
    <s v="199_1_"/>
    <s v="Heimbau Bayern"/>
    <s v="Wallner"/>
    <s v="Michael Wallner"/>
    <x v="2"/>
    <s v="nicht verkauft"/>
    <n v="0"/>
    <n v="1"/>
    <n v="0"/>
    <n v="0"/>
    <x v="5"/>
    <n v="0"/>
    <s v="GmbH"/>
    <s v="Michael Wallner, 1964"/>
    <m/>
    <m/>
    <m/>
    <m/>
    <m/>
    <m/>
    <m/>
    <m/>
    <m/>
    <m/>
    <n v="0"/>
    <m/>
    <m/>
    <m/>
    <n v="220"/>
    <m/>
    <m/>
    <m/>
    <m/>
    <m/>
    <m/>
    <m/>
    <m/>
    <m/>
    <m/>
    <m/>
  </r>
  <r>
    <m/>
    <x v="0"/>
    <n v="201"/>
    <n v="1"/>
    <m/>
    <x v="199"/>
    <s v="201_1"/>
    <s v="201_1_"/>
    <s v="Orafol"/>
    <s v="Loclair"/>
    <s v="Holger Loclair"/>
    <x v="2"/>
    <s v="nicht verkauft"/>
    <n v="0"/>
    <n v="1"/>
    <n v="0"/>
    <n v="0"/>
    <x v="5"/>
    <n v="0"/>
    <s v="GmbH"/>
    <m/>
    <m/>
    <m/>
    <n v="400"/>
    <n v="0.6"/>
    <n v="0.5"/>
    <n v="0.5"/>
    <n v="0.35"/>
    <n v="0.4"/>
    <n v="0.2"/>
    <m/>
    <n v="0"/>
    <m/>
    <m/>
    <m/>
    <n v="222"/>
    <m/>
    <m/>
    <m/>
    <m/>
    <m/>
    <m/>
    <m/>
    <m/>
    <m/>
    <m/>
    <m/>
  </r>
  <r>
    <m/>
    <x v="0"/>
    <n v="202"/>
    <m/>
    <m/>
    <x v="200"/>
    <s v="202_"/>
    <s v="202__"/>
    <s v="Cordes &amp; Graefe"/>
    <s v="Hollweg"/>
    <m/>
    <x v="5"/>
    <m/>
    <n v="0"/>
    <n v="1"/>
    <n v="0"/>
    <n v="0"/>
    <x v="7"/>
    <n v="0"/>
    <s v="KG"/>
    <m/>
    <m/>
    <m/>
    <n v="502"/>
    <n v="4"/>
    <s v=""/>
    <s v=""/>
    <s v=""/>
    <s v=""/>
    <s v=""/>
    <m/>
    <n v="0"/>
    <m/>
    <m/>
    <m/>
    <m/>
    <m/>
    <m/>
    <m/>
    <m/>
    <m/>
    <m/>
    <m/>
    <m/>
    <m/>
    <m/>
    <m/>
  </r>
  <r>
    <m/>
    <x v="0"/>
    <n v="203"/>
    <m/>
    <m/>
    <x v="201"/>
    <s v="203_"/>
    <s v="203__"/>
    <s v="Cheplapharm"/>
    <s v="Braun"/>
    <m/>
    <x v="5"/>
    <m/>
    <n v="0"/>
    <n v="1"/>
    <n v="1"/>
    <n v="0"/>
    <x v="1"/>
    <n v="0"/>
    <s v="GmbH"/>
    <m/>
    <m/>
    <m/>
    <n v="503"/>
    <n v="2.2999999999999998"/>
    <s v=""/>
    <s v=""/>
    <s v=""/>
    <s v=""/>
    <s v=""/>
    <m/>
    <n v="0"/>
    <m/>
    <m/>
    <m/>
    <m/>
    <m/>
    <m/>
    <m/>
    <m/>
    <m/>
    <m/>
    <m/>
    <m/>
    <m/>
    <m/>
    <m/>
  </r>
  <r>
    <m/>
    <x v="0"/>
    <n v="204"/>
    <m/>
    <m/>
    <x v="202"/>
    <s v="204_"/>
    <s v="204__"/>
    <s v="Groz-Beckert"/>
    <s v="Groz und Lindner"/>
    <m/>
    <x v="5"/>
    <m/>
    <n v="0"/>
    <n v="0"/>
    <n v="0"/>
    <n v="0"/>
    <x v="38"/>
    <n v="0"/>
    <s v="KG"/>
    <m/>
    <m/>
    <m/>
    <n v="504"/>
    <n v="1.2"/>
    <s v=""/>
    <n v="0.4"/>
    <n v="0.4"/>
    <n v="0.5"/>
    <s v="k. A."/>
    <m/>
    <n v="0"/>
    <m/>
    <m/>
    <m/>
    <m/>
    <m/>
    <m/>
    <m/>
    <m/>
    <m/>
    <m/>
    <m/>
    <m/>
    <m/>
    <m/>
    <m/>
  </r>
  <r>
    <m/>
    <x v="0"/>
    <n v="205"/>
    <m/>
    <m/>
    <x v="203"/>
    <s v="205_"/>
    <s v="205__"/>
    <s v="EBM / Ziehl-Abegg"/>
    <s v="Philippiak und Ziehl"/>
    <m/>
    <x v="2"/>
    <m/>
    <n v="0"/>
    <n v="0"/>
    <n v="0"/>
    <n v="0"/>
    <x v="11"/>
    <n v="0"/>
    <s v="GmbH"/>
    <m/>
    <m/>
    <m/>
    <n v="501"/>
    <n v="1.2"/>
    <s v="getrennt aufgelistet"/>
    <s v="getrennt aufgelistet"/>
    <s v="getrennt aufgelistet"/>
    <s v="getrennt aufgelistet"/>
    <s v="getrennt aufgelistet"/>
    <m/>
    <n v="0"/>
    <m/>
    <m/>
    <m/>
    <m/>
    <m/>
    <m/>
    <m/>
    <m/>
    <m/>
    <m/>
    <m/>
    <m/>
    <m/>
    <m/>
    <m/>
  </r>
  <r>
    <m/>
    <x v="0"/>
    <n v="206"/>
    <m/>
    <m/>
    <x v="204"/>
    <s v="206_"/>
    <s v="206__"/>
    <s v="Semmelhaack Wohnungsunternehmen"/>
    <s v="Semmelhaack"/>
    <s v="Theodor Semmelhaack"/>
    <x v="6"/>
    <m/>
    <n v="0"/>
    <n v="1"/>
    <n v="1"/>
    <n v="0"/>
    <x v="5"/>
    <n v="0"/>
    <s v="GmbH"/>
    <m/>
    <m/>
    <m/>
    <n v="505"/>
    <n v="1.1000000000000001"/>
    <s v=""/>
    <s v=""/>
    <s v=""/>
    <s v=""/>
    <s v=""/>
    <m/>
    <n v="0"/>
    <m/>
    <m/>
    <m/>
    <m/>
    <m/>
    <m/>
    <m/>
    <m/>
    <m/>
    <m/>
    <m/>
    <m/>
    <m/>
    <m/>
    <m/>
  </r>
  <r>
    <m/>
    <x v="0"/>
    <n v="207"/>
    <m/>
    <m/>
    <x v="205"/>
    <s v="207_"/>
    <s v="207__"/>
    <s v="Cofra (C&amp;A)"/>
    <s v="Brenninkmeijer"/>
    <m/>
    <x v="0"/>
    <m/>
    <n v="0"/>
    <n v="0"/>
    <n v="0"/>
    <n v="0"/>
    <x v="39"/>
    <n v="1"/>
    <s v="Schweiz"/>
    <m/>
    <m/>
    <m/>
    <n v="13"/>
    <n v="13.2"/>
    <n v="11.5"/>
    <n v="12.4"/>
    <n v="14"/>
    <n v="17.5"/>
    <s v="k. A."/>
    <m/>
    <n v="0"/>
    <m/>
    <m/>
    <m/>
    <m/>
    <m/>
    <m/>
    <m/>
    <m/>
    <m/>
    <m/>
    <m/>
    <m/>
    <m/>
    <m/>
    <m/>
  </r>
  <r>
    <m/>
    <x v="0"/>
    <n v="208"/>
    <m/>
    <m/>
    <x v="206"/>
    <s v="208_"/>
    <s v="208__"/>
    <s v="Mahle"/>
    <s v="Mahle"/>
    <m/>
    <x v="3"/>
    <m/>
    <n v="0"/>
    <n v="0"/>
    <n v="0"/>
    <n v="0"/>
    <x v="40"/>
    <n v="0"/>
    <s v="GmbH"/>
    <m/>
    <m/>
    <m/>
    <n v="125"/>
    <n v="1.7"/>
    <n v="1.9"/>
    <n v="2.1"/>
    <n v="2.6"/>
    <n v="3"/>
    <n v="3.6"/>
    <m/>
    <n v="0"/>
    <m/>
    <m/>
    <m/>
    <m/>
    <m/>
    <m/>
    <m/>
    <m/>
    <m/>
    <m/>
    <m/>
    <m/>
    <m/>
    <m/>
    <m/>
  </r>
  <r>
    <m/>
    <x v="0"/>
    <n v="209"/>
    <m/>
    <m/>
    <x v="207"/>
    <s v="209_"/>
    <s v="209__"/>
    <s v="Glencore"/>
    <s v="Strothotte"/>
    <s v="Willy Strothotte"/>
    <x v="0"/>
    <m/>
    <n v="0"/>
    <n v="0"/>
    <n v="0"/>
    <n v="0"/>
    <x v="5"/>
    <n v="1"/>
    <s v="Schweiz"/>
    <m/>
    <m/>
    <m/>
    <n v="151"/>
    <n v="1.5"/>
    <n v="1.5"/>
    <n v="1.5"/>
    <n v="1.5"/>
    <n v="1.7"/>
    <n v="1.8"/>
    <m/>
    <n v="0"/>
    <m/>
    <m/>
    <m/>
    <m/>
    <m/>
    <m/>
    <m/>
    <m/>
    <m/>
    <m/>
    <m/>
    <m/>
    <m/>
    <m/>
    <m/>
  </r>
  <r>
    <m/>
    <x v="0"/>
    <n v="210"/>
    <m/>
    <m/>
    <x v="208"/>
    <s v="210_"/>
    <s v="210__"/>
    <s v="Joh. Berenberg, Gossler &amp; Co."/>
    <s v="Peters / Riehmer etc."/>
    <m/>
    <x v="1"/>
    <m/>
    <n v="0"/>
    <n v="1"/>
    <n v="0"/>
    <n v="0"/>
    <x v="16"/>
    <n v="0"/>
    <s v="KG"/>
    <m/>
    <m/>
    <m/>
    <n v="130"/>
    <n v="1.9"/>
    <n v="1.8"/>
    <n v="1.7"/>
    <n v="1.5"/>
    <n v="0"/>
    <s v="k. A."/>
    <m/>
    <n v="0"/>
    <m/>
    <m/>
    <m/>
    <n v="130"/>
    <m/>
    <m/>
    <m/>
    <m/>
    <m/>
    <m/>
    <m/>
    <m/>
    <m/>
    <m/>
    <m/>
  </r>
  <r>
    <m/>
    <x v="0"/>
    <n v="211"/>
    <m/>
    <m/>
    <x v="209"/>
    <s v="211_"/>
    <s v="211__"/>
    <s v="Personio"/>
    <s v="Renner, Schumacher und Vershinin"/>
    <m/>
    <x v="1"/>
    <m/>
    <n v="0"/>
    <n v="1"/>
    <n v="1"/>
    <n v="0"/>
    <x v="1"/>
    <n v="0"/>
    <s v="GmbH"/>
    <m/>
    <m/>
    <m/>
    <n v="149"/>
    <n v="1.4"/>
    <n v="1.6"/>
    <s v="k. A."/>
    <s v="k. A."/>
    <s v="k. A."/>
    <s v="k. A."/>
    <m/>
    <n v="0"/>
    <m/>
    <m/>
    <m/>
    <n v="211"/>
    <m/>
    <m/>
    <m/>
    <m/>
    <m/>
    <m/>
    <m/>
    <m/>
    <m/>
    <m/>
    <m/>
  </r>
  <r>
    <m/>
    <x v="0"/>
    <n v="212"/>
    <m/>
    <m/>
    <x v="210"/>
    <s v="212_"/>
    <s v="212__"/>
    <s v="Schmitz Cargobull"/>
    <s v="Schmitz und Hoffmann"/>
    <m/>
    <x v="4"/>
    <m/>
    <n v="0"/>
    <n v="1"/>
    <n v="0"/>
    <n v="0"/>
    <x v="3"/>
    <n v="0"/>
    <s v="AG"/>
    <m/>
    <m/>
    <m/>
    <n v="201"/>
    <n v="0.9"/>
    <n v="1"/>
    <n v="1"/>
    <n v="0.8"/>
    <n v="0.8"/>
    <n v="0.8"/>
    <m/>
    <n v="0"/>
    <m/>
    <m/>
    <m/>
    <n v="193"/>
    <m/>
    <m/>
    <m/>
    <m/>
    <m/>
    <m/>
    <m/>
    <m/>
    <m/>
    <m/>
    <m/>
  </r>
  <r>
    <m/>
    <x v="0"/>
    <n v="213"/>
    <s v="x"/>
    <s v="x"/>
    <x v="211"/>
    <s v="213_x"/>
    <s v="213_x_x"/>
    <s v="Check24"/>
    <s v="Blase, Juls und Heusgen"/>
    <m/>
    <x v="1"/>
    <m/>
    <n v="0"/>
    <n v="1"/>
    <n v="1"/>
    <n v="0"/>
    <x v="1"/>
    <n v="0"/>
    <s v="GmbH"/>
    <m/>
    <m/>
    <m/>
    <n v="202"/>
    <n v="4.5"/>
    <n v="1"/>
    <n v="1"/>
    <n v="0.8"/>
    <n v="0.35000000000000003"/>
    <s v="k. A."/>
    <m/>
    <n v="0"/>
    <m/>
    <m/>
    <m/>
    <n v="205"/>
    <m/>
    <m/>
    <m/>
    <m/>
    <m/>
    <m/>
    <m/>
    <m/>
    <m/>
    <m/>
    <m/>
  </r>
  <r>
    <m/>
    <x v="0"/>
    <n v="214"/>
    <s v="x"/>
    <s v="x"/>
    <x v="212"/>
    <s v="214_x"/>
    <s v="214_x_x"/>
    <s v="Flossbach von Storch"/>
    <s v="Flossbach und von Storch"/>
    <m/>
    <x v="1"/>
    <m/>
    <n v="0"/>
    <n v="1"/>
    <n v="1"/>
    <n v="0"/>
    <x v="6"/>
    <n v="0"/>
    <s v="AG"/>
    <m/>
    <m/>
    <m/>
    <n v="146"/>
    <n v="1.8"/>
    <n v="1.6"/>
    <n v="1.4"/>
    <n v="1"/>
    <n v="0.8"/>
    <n v="0.4"/>
    <m/>
    <n v="0"/>
    <m/>
    <m/>
    <m/>
    <m/>
    <m/>
    <m/>
    <m/>
    <m/>
    <m/>
    <m/>
    <m/>
    <m/>
    <m/>
    <m/>
    <m/>
  </r>
  <r>
    <m/>
    <x v="0"/>
    <n v="215"/>
    <m/>
    <m/>
    <x v="213"/>
    <s v="215_"/>
    <s v="215__"/>
    <s v="Webasto"/>
    <s v="Mey und Baier"/>
    <m/>
    <x v="1"/>
    <m/>
    <n v="0"/>
    <n v="0"/>
    <n v="0"/>
    <n v="0"/>
    <x v="8"/>
    <n v="0"/>
    <s v="SE"/>
    <m/>
    <m/>
    <m/>
    <n v="185"/>
    <n v="1.3"/>
    <n v="1.1000000000000001"/>
    <n v="1.3"/>
    <n v="1.3"/>
    <n v="1.6"/>
    <n v="1.8"/>
    <m/>
    <n v="0"/>
    <m/>
    <m/>
    <m/>
    <m/>
    <m/>
    <m/>
    <m/>
    <m/>
    <m/>
    <m/>
    <m/>
    <m/>
    <m/>
    <m/>
    <m/>
  </r>
  <r>
    <m/>
    <x v="0"/>
    <n v="216"/>
    <m/>
    <m/>
    <x v="214"/>
    <s v="216_"/>
    <s v="216__"/>
    <s v="Mann + Hummel"/>
    <s v="Fischer und Möller"/>
    <m/>
    <x v="1"/>
    <m/>
    <n v="0"/>
    <n v="0"/>
    <n v="0"/>
    <n v="0"/>
    <x v="31"/>
    <n v="0"/>
    <s v="GmbH"/>
    <m/>
    <m/>
    <m/>
    <n v="154"/>
    <n v="1.5"/>
    <n v="1.5"/>
    <n v="1.2"/>
    <n v="1.2"/>
    <n v="1.3"/>
    <n v="1.5"/>
    <m/>
    <n v="0"/>
    <m/>
    <m/>
    <m/>
    <m/>
    <m/>
    <m/>
    <m/>
    <m/>
    <m/>
    <m/>
    <m/>
    <m/>
    <m/>
    <m/>
    <m/>
  </r>
  <r>
    <m/>
    <x v="0"/>
    <n v="217"/>
    <m/>
    <m/>
    <x v="215"/>
    <s v="217_"/>
    <s v="217__"/>
    <s v="Schoeller Group"/>
    <s v="Schoeller"/>
    <m/>
    <x v="1"/>
    <m/>
    <n v="0"/>
    <n v="1"/>
    <n v="0"/>
    <n v="0"/>
    <x v="2"/>
    <n v="0"/>
    <s v="GmbH"/>
    <m/>
    <m/>
    <m/>
    <n v="98"/>
    <n v="2.2000000000000002"/>
    <n v="2.2000000000000002"/>
    <n v="2.2000000000000002"/>
    <n v="2.2000000000000002"/>
    <n v="2.4000000000000004"/>
    <s v="k. A."/>
    <m/>
    <n v="0"/>
    <m/>
    <m/>
    <m/>
    <m/>
    <m/>
    <m/>
    <m/>
    <m/>
    <m/>
    <m/>
    <m/>
    <m/>
    <m/>
    <m/>
    <m/>
  </r>
  <r>
    <m/>
    <x v="0"/>
    <n v="218"/>
    <m/>
    <m/>
    <x v="216"/>
    <s v="218_"/>
    <s v="218__"/>
    <s v="Bitburger Holding"/>
    <s v="Simon und Niewodniczanski"/>
    <m/>
    <x v="5"/>
    <m/>
    <n v="0"/>
    <n v="1"/>
    <n v="0"/>
    <n v="0"/>
    <x v="24"/>
    <n v="0"/>
    <s v="GmbH &amp; Co. KG"/>
    <m/>
    <m/>
    <m/>
    <n v="215"/>
    <n v="1"/>
    <n v="0.9"/>
    <n v="1"/>
    <n v="0.8"/>
    <n v="1"/>
    <s v="k. A."/>
    <m/>
    <n v="0"/>
    <m/>
    <m/>
    <m/>
    <m/>
    <m/>
    <m/>
    <m/>
    <m/>
    <m/>
    <m/>
    <m/>
    <m/>
    <m/>
    <m/>
    <m/>
  </r>
  <r>
    <m/>
    <x v="0"/>
    <n v="219"/>
    <m/>
    <m/>
    <x v="217"/>
    <s v="219_"/>
    <s v="219__"/>
    <s v="Giesecke+Devrient"/>
    <s v="Mitschke-Collande"/>
    <s v="Verena von Mitschke-Collande"/>
    <x v="5"/>
    <m/>
    <n v="0"/>
    <n v="0"/>
    <n v="0"/>
    <n v="1"/>
    <x v="9"/>
    <n v="0"/>
    <s v="GmbH"/>
    <m/>
    <m/>
    <m/>
    <n v="225"/>
    <n v="1.2"/>
    <n v="0.9"/>
    <n v="0.9"/>
    <n v="0.8"/>
    <n v="0.8"/>
    <s v="k. A."/>
    <m/>
    <n v="0"/>
    <m/>
    <m/>
    <m/>
    <m/>
    <m/>
    <m/>
    <m/>
    <m/>
    <m/>
    <m/>
    <m/>
    <m/>
    <m/>
    <m/>
    <m/>
  </r>
  <r>
    <m/>
    <x v="0"/>
    <n v="220"/>
    <m/>
    <m/>
    <x v="218"/>
    <s v="220_"/>
    <s v="220__"/>
    <s v="Wortmann AG"/>
    <s v="Wortmann und Knicker"/>
    <m/>
    <x v="5"/>
    <m/>
    <n v="0"/>
    <n v="1"/>
    <n v="1"/>
    <n v="0"/>
    <x v="9"/>
    <n v="0"/>
    <s v="AG"/>
    <m/>
    <m/>
    <m/>
    <n v="230"/>
    <n v="1.1000000000000001"/>
    <n v="0.9"/>
    <n v="0.7"/>
    <n v="0.6"/>
    <n v="0.5"/>
    <n v="0.3"/>
    <m/>
    <n v="0"/>
    <m/>
    <m/>
    <m/>
    <m/>
    <m/>
    <m/>
    <m/>
    <m/>
    <m/>
    <m/>
    <m/>
    <m/>
    <m/>
    <m/>
    <m/>
  </r>
  <r>
    <m/>
    <x v="0"/>
    <n v="221"/>
    <m/>
    <m/>
    <x v="219"/>
    <s v="221_"/>
    <s v="221__"/>
    <s v="vorm. Hoffmann Group"/>
    <s v="Januschke-Bleicher und Heinrich"/>
    <s v="Nicola Januschke-Bleicher und Verena Heinrich"/>
    <x v="5"/>
    <m/>
    <n v="1"/>
    <n v="0"/>
    <n v="0"/>
    <n v="1"/>
    <x v="2"/>
    <n v="0"/>
    <s v="Verkauf"/>
    <m/>
    <m/>
    <m/>
    <n v="233"/>
    <n v="1.2"/>
    <n v="0.9"/>
    <n v="0.5"/>
    <n v="0.6"/>
    <n v="0.6"/>
    <s v="k. A."/>
    <m/>
    <n v="0"/>
    <m/>
    <m/>
    <m/>
    <m/>
    <m/>
    <m/>
    <m/>
    <m/>
    <m/>
    <m/>
    <m/>
    <m/>
    <m/>
    <m/>
    <m/>
  </r>
  <r>
    <m/>
    <x v="0"/>
    <n v="222"/>
    <m/>
    <m/>
    <x v="220"/>
    <s v="222_"/>
    <s v="222__"/>
    <s v="OBO Bettermann"/>
    <s v="Bettermann"/>
    <s v="Ulrich Bettermann"/>
    <x v="5"/>
    <m/>
    <n v="0"/>
    <n v="1"/>
    <n v="0"/>
    <n v="0"/>
    <x v="9"/>
    <n v="0"/>
    <s v="GmbH &amp; Co. KG"/>
    <m/>
    <m/>
    <m/>
    <n v="234"/>
    <n v="1.2"/>
    <n v="0.9"/>
    <n v="0.5"/>
    <n v="0.4"/>
    <n v="0.4"/>
    <n v="0.35"/>
    <m/>
    <n v="0"/>
    <m/>
    <m/>
    <m/>
    <m/>
    <m/>
    <m/>
    <m/>
    <m/>
    <m/>
    <m/>
    <m/>
    <m/>
    <m/>
    <m/>
    <m/>
  </r>
  <r>
    <m/>
    <x v="0"/>
    <n v="223"/>
    <m/>
    <m/>
    <x v="221"/>
    <s v="223_"/>
    <s v="223__"/>
    <s v="Fuchs Petrolub"/>
    <s v="Fuchs"/>
    <m/>
    <x v="5"/>
    <m/>
    <n v="0"/>
    <n v="1"/>
    <n v="0"/>
    <n v="0"/>
    <x v="16"/>
    <n v="0"/>
    <s v="SE"/>
    <m/>
    <m/>
    <m/>
    <n v="241"/>
    <n v="1.2"/>
    <n v="0.8"/>
    <n v="1.3"/>
    <n v="1.3"/>
    <n v="1.2"/>
    <n v="1.5"/>
    <m/>
    <n v="0"/>
    <m/>
    <m/>
    <m/>
    <m/>
    <m/>
    <m/>
    <m/>
    <m/>
    <m/>
    <m/>
    <m/>
    <m/>
    <m/>
    <m/>
    <m/>
  </r>
  <r>
    <m/>
    <x v="0"/>
    <n v="224"/>
    <m/>
    <m/>
    <x v="222"/>
    <s v="224_"/>
    <s v="224__"/>
    <s v="Mubea"/>
    <s v="Muhr"/>
    <m/>
    <x v="5"/>
    <m/>
    <n v="0"/>
    <n v="1"/>
    <n v="0"/>
    <n v="0"/>
    <x v="41"/>
    <n v="0"/>
    <s v="KG"/>
    <m/>
    <m/>
    <m/>
    <n v="255"/>
    <n v="1.7"/>
    <n v="0.8"/>
    <n v="0.8"/>
    <n v="0.7"/>
    <n v="0.9"/>
    <n v="1"/>
    <m/>
    <n v="0"/>
    <m/>
    <m/>
    <m/>
    <m/>
    <m/>
    <m/>
    <m/>
    <m/>
    <m/>
    <m/>
    <m/>
    <m/>
    <m/>
    <m/>
    <m/>
  </r>
  <r>
    <m/>
    <x v="0"/>
    <n v="225"/>
    <m/>
    <m/>
    <x v="223"/>
    <s v="225_"/>
    <s v="225__"/>
    <s v="Lürssen Werft / Blohm+Voss"/>
    <s v="Lürßen"/>
    <m/>
    <x v="5"/>
    <m/>
    <n v="0"/>
    <n v="1"/>
    <n v="0"/>
    <n v="0"/>
    <x v="14"/>
    <n v="0"/>
    <s v="GmbH &amp; Co. KG"/>
    <m/>
    <m/>
    <m/>
    <n v="268"/>
    <n v="1.2"/>
    <n v="0.8"/>
    <n v="0.5"/>
    <n v="0.7"/>
    <n v="0.89999999999999991"/>
    <s v="k. A."/>
    <m/>
    <n v="0"/>
    <m/>
    <m/>
    <m/>
    <m/>
    <m/>
    <m/>
    <m/>
    <m/>
    <m/>
    <m/>
    <m/>
    <m/>
    <m/>
    <m/>
    <m/>
  </r>
  <r>
    <m/>
    <x v="0"/>
    <n v="226"/>
    <m/>
    <m/>
    <x v="224"/>
    <s v="226_"/>
    <s v="226__"/>
    <s v="Limbach Gruppe"/>
    <s v="Limbach"/>
    <s v="Hans Jakob Limbach"/>
    <x v="5"/>
    <m/>
    <n v="0"/>
    <n v="0"/>
    <n v="0"/>
    <n v="0"/>
    <x v="9"/>
    <n v="0"/>
    <s v="SE"/>
    <m/>
    <m/>
    <m/>
    <n v="271"/>
    <n v="1"/>
    <n v="0.8"/>
    <n v="0.5"/>
    <n v="0.45"/>
    <n v="0.4"/>
    <s v="k. A."/>
    <m/>
    <n v="0"/>
    <m/>
    <m/>
    <m/>
    <m/>
    <m/>
    <m/>
    <m/>
    <m/>
    <m/>
    <m/>
    <m/>
    <m/>
    <m/>
    <m/>
    <m/>
  </r>
  <r>
    <m/>
    <x v="0"/>
    <n v="227"/>
    <m/>
    <m/>
    <x v="225"/>
    <s v="227_"/>
    <s v="227__"/>
    <s v="Hellmann Worldwide Logistics"/>
    <s v="Hellmann"/>
    <s v="Klaus und Jost Hellmann"/>
    <x v="5"/>
    <m/>
    <n v="0"/>
    <n v="1"/>
    <n v="0"/>
    <n v="0"/>
    <x v="2"/>
    <n v="0"/>
    <s v="SE &amp; Co. KG"/>
    <m/>
    <m/>
    <m/>
    <n v="273"/>
    <n v="1"/>
    <n v="0.8"/>
    <n v="0.4"/>
    <n v="0.5"/>
    <n v="0.5"/>
    <n v="0.45"/>
    <m/>
    <n v="0"/>
    <m/>
    <m/>
    <m/>
    <m/>
    <m/>
    <m/>
    <m/>
    <m/>
    <m/>
    <m/>
    <m/>
    <m/>
    <m/>
    <m/>
    <m/>
  </r>
  <r>
    <m/>
    <x v="0"/>
    <n v="228"/>
    <m/>
    <m/>
    <x v="226"/>
    <s v="228_"/>
    <s v="228__"/>
    <s v="Software AG"/>
    <s v="Schnell"/>
    <s v="Peter Schnell"/>
    <x v="5"/>
    <s v="Verkauf 2023"/>
    <n v="1"/>
    <n v="0"/>
    <n v="0"/>
    <n v="0"/>
    <x v="5"/>
    <n v="0"/>
    <s v="Verkauf"/>
    <m/>
    <m/>
    <m/>
    <n v="276"/>
    <n v="1.5"/>
    <n v="0.7"/>
    <n v="0.9"/>
    <n v="0.9"/>
    <n v="0.5"/>
    <n v="0.5"/>
    <m/>
    <n v="0"/>
    <m/>
    <m/>
    <m/>
    <m/>
    <m/>
    <m/>
    <m/>
    <m/>
    <m/>
    <m/>
    <m/>
    <m/>
    <m/>
    <m/>
    <m/>
  </r>
  <r>
    <m/>
    <x v="0"/>
    <n v="229"/>
    <m/>
    <m/>
    <x v="227"/>
    <s v="229_"/>
    <s v="229__"/>
    <s v="Leica / ACM"/>
    <s v="Kaufmann"/>
    <s v="Andreas, Christian und Michael Kaufmann"/>
    <x v="5"/>
    <s v="Verkauf und Investments"/>
    <n v="1"/>
    <n v="0"/>
    <n v="0"/>
    <n v="0"/>
    <x v="1"/>
    <n v="1"/>
    <s v="Österreich"/>
    <m/>
    <m/>
    <m/>
    <n v="288"/>
    <n v="2"/>
    <n v="0.7"/>
    <n v="0.7"/>
    <n v="0.7"/>
    <n v="0.8"/>
    <s v="k. A."/>
    <m/>
    <n v="0"/>
    <m/>
    <m/>
    <m/>
    <m/>
    <m/>
    <m/>
    <m/>
    <m/>
    <m/>
    <m/>
    <m/>
    <m/>
    <m/>
    <m/>
    <m/>
  </r>
  <r>
    <m/>
    <x v="0"/>
    <n v="230"/>
    <m/>
    <m/>
    <x v="228"/>
    <s v="230_"/>
    <s v="230__"/>
    <s v="BMZ Batterien-Montage-Zentrum"/>
    <s v="Bauer"/>
    <s v="Sven Bauer"/>
    <x v="5"/>
    <m/>
    <n v="0"/>
    <n v="1"/>
    <n v="1"/>
    <n v="0"/>
    <x v="5"/>
    <n v="0"/>
    <s v="GmbH"/>
    <m/>
    <m/>
    <m/>
    <n v="311"/>
    <n v="1"/>
    <n v="0.7"/>
    <n v="0.5"/>
    <n v="0.35"/>
    <n v="0.35"/>
    <n v="0.25"/>
    <m/>
    <n v="0"/>
    <m/>
    <m/>
    <m/>
    <m/>
    <m/>
    <m/>
    <m/>
    <m/>
    <m/>
    <m/>
    <m/>
    <m/>
    <m/>
    <m/>
    <m/>
  </r>
  <r>
    <m/>
    <x v="0"/>
    <n v="231"/>
    <m/>
    <m/>
    <x v="229"/>
    <s v="231_"/>
    <s v="231__"/>
    <s v="SMA Solar Technology"/>
    <s v="Cramer, Drews, Wettlaufer und Kleinkauf"/>
    <m/>
    <x v="5"/>
    <m/>
    <n v="0"/>
    <n v="0"/>
    <n v="0"/>
    <n v="0"/>
    <x v="14"/>
    <n v="0"/>
    <s v="AG"/>
    <m/>
    <m/>
    <m/>
    <n v="314"/>
    <n v="1.2"/>
    <n v="0.7"/>
    <n v="0.6"/>
    <n v="0.7"/>
    <n v="0.44999999999999996"/>
    <s v="k. A."/>
    <m/>
    <n v="0"/>
    <m/>
    <m/>
    <m/>
    <m/>
    <m/>
    <m/>
    <m/>
    <m/>
    <m/>
    <m/>
    <m/>
    <m/>
    <m/>
    <m/>
    <m/>
  </r>
  <r>
    <m/>
    <x v="0"/>
    <n v="232"/>
    <m/>
    <m/>
    <x v="230"/>
    <s v="232_"/>
    <s v="232__"/>
    <s v="Jungheinrich"/>
    <s v="Lange"/>
    <s v="Ursula Lange"/>
    <x v="5"/>
    <m/>
    <n v="0"/>
    <n v="0"/>
    <n v="0"/>
    <n v="1"/>
    <x v="8"/>
    <n v="0"/>
    <s v="AG"/>
    <m/>
    <m/>
    <m/>
    <n v="315"/>
    <n v="1.1000000000000001"/>
    <n v="0.7"/>
    <n v="0.6"/>
    <n v="0.35"/>
    <n v="0.6"/>
    <n v="0.8"/>
    <m/>
    <n v="0"/>
    <m/>
    <m/>
    <m/>
    <m/>
    <m/>
    <m/>
    <m/>
    <m/>
    <m/>
    <m/>
    <m/>
    <m/>
    <m/>
    <m/>
    <m/>
  </r>
  <r>
    <m/>
    <x v="0"/>
    <n v="200"/>
    <m/>
    <m/>
    <x v="231"/>
    <s v="200_"/>
    <s v="200__"/>
    <s v="Badische Stahlwerke"/>
    <s v="Weitzmann und Seizinger"/>
    <m/>
    <x v="5"/>
    <m/>
    <n v="0"/>
    <n v="0"/>
    <n v="0"/>
    <n v="0"/>
    <x v="14"/>
    <n v="0"/>
    <s v="GmbH"/>
    <m/>
    <m/>
    <m/>
    <n v="468"/>
    <n v="1.2"/>
    <n v="0.4"/>
    <n v="0.4"/>
    <n v="0.45"/>
    <n v="0.5"/>
    <s v="k. A."/>
    <m/>
    <n v="0"/>
    <m/>
    <m/>
    <m/>
    <m/>
    <m/>
    <m/>
    <m/>
    <m/>
    <m/>
    <m/>
    <m/>
    <m/>
    <m/>
    <m/>
    <m/>
  </r>
  <r>
    <m/>
    <x v="1"/>
    <m/>
    <m/>
    <m/>
    <x v="232"/>
    <m/>
    <m/>
    <m/>
    <m/>
    <m/>
    <x v="7"/>
    <m/>
    <m/>
    <m/>
    <m/>
    <m/>
    <x v="25"/>
    <m/>
    <m/>
    <m/>
    <m/>
    <m/>
    <m/>
    <m/>
    <m/>
    <m/>
    <m/>
    <m/>
    <m/>
    <m/>
    <m/>
    <m/>
    <m/>
    <m/>
    <m/>
    <m/>
    <m/>
    <m/>
    <m/>
    <m/>
    <m/>
    <m/>
    <m/>
    <m/>
    <m/>
    <m/>
  </r>
  <r>
    <m/>
    <x v="1"/>
    <m/>
    <m/>
    <m/>
    <x v="232"/>
    <m/>
    <m/>
    <m/>
    <m/>
    <m/>
    <x v="7"/>
    <m/>
    <m/>
    <m/>
    <m/>
    <m/>
    <x v="25"/>
    <m/>
    <m/>
    <m/>
    <m/>
    <m/>
    <m/>
    <n v="1050.5999999999999"/>
    <n v="970.59999999999991"/>
    <m/>
    <m/>
    <m/>
    <m/>
    <n v="144"/>
    <n v="128"/>
    <m/>
    <m/>
    <n v="171"/>
    <m/>
    <m/>
    <m/>
    <m/>
    <m/>
    <m/>
    <m/>
    <m/>
    <m/>
    <m/>
    <m/>
    <m/>
  </r>
  <r>
    <m/>
    <x v="1"/>
    <s v="siehe Sheet 1: es gab die Nummer 200 nicht, die wurde jetzt ergänzt"/>
    <m/>
    <m/>
    <x v="232"/>
    <m/>
    <m/>
    <m/>
    <m/>
    <m/>
    <x v="7"/>
    <m/>
    <m/>
    <m/>
    <m/>
    <m/>
    <x v="25"/>
    <m/>
    <m/>
    <m/>
    <m/>
    <m/>
    <m/>
    <s v="Sollte das der Summe der gesamten MM-500 entsprechen?"/>
    <m/>
    <m/>
    <m/>
    <m/>
    <m/>
    <m/>
    <n v="79"/>
    <m/>
    <m/>
    <m/>
    <m/>
    <m/>
    <m/>
    <m/>
    <m/>
    <m/>
    <m/>
    <m/>
    <m/>
    <m/>
    <m/>
    <m/>
  </r>
  <r>
    <m/>
    <x v="1"/>
    <m/>
    <m/>
    <m/>
    <x v="232"/>
    <m/>
    <m/>
    <m/>
    <m/>
    <m/>
    <x v="7"/>
    <m/>
    <m/>
    <m/>
    <m/>
    <m/>
    <x v="25"/>
    <m/>
    <m/>
    <m/>
    <m/>
    <m/>
    <m/>
    <s v="Nein, weil wir Cutoff gemacht haben?"/>
    <m/>
    <m/>
    <m/>
    <m/>
    <m/>
    <m/>
    <m/>
    <m/>
    <m/>
    <m/>
    <m/>
    <m/>
    <m/>
    <m/>
    <m/>
    <m/>
    <m/>
    <m/>
    <m/>
    <m/>
    <m/>
    <m/>
  </r>
  <r>
    <m/>
    <x v="1"/>
    <m/>
    <m/>
    <m/>
    <x v="232"/>
    <m/>
    <m/>
    <m/>
    <m/>
    <m/>
    <x v="7"/>
    <m/>
    <m/>
    <m/>
    <m/>
    <m/>
    <x v="25"/>
    <m/>
    <m/>
    <m/>
    <m/>
    <m/>
    <m/>
    <s v="Außerdem habe ich Werte doppelt durch die Summen der  Oberzeilen"/>
    <m/>
    <m/>
    <m/>
    <m/>
    <m/>
    <m/>
    <m/>
    <m/>
    <m/>
    <m/>
    <m/>
    <m/>
    <m/>
    <m/>
    <m/>
    <m/>
    <m/>
    <m/>
    <m/>
    <m/>
    <m/>
    <m/>
  </r>
  <r>
    <m/>
    <x v="1"/>
    <m/>
    <m/>
    <m/>
    <x v="232"/>
    <m/>
    <m/>
    <m/>
    <m/>
    <m/>
    <x v="7"/>
    <m/>
    <m/>
    <m/>
    <m/>
    <m/>
    <x v="25"/>
    <m/>
    <m/>
    <m/>
    <m/>
    <m/>
    <m/>
    <m/>
    <m/>
    <m/>
    <m/>
    <m/>
    <m/>
    <m/>
    <m/>
    <m/>
    <m/>
    <m/>
    <m/>
    <m/>
    <m/>
    <m/>
    <m/>
    <m/>
    <m/>
    <m/>
    <m/>
    <m/>
    <m/>
    <m/>
  </r>
  <r>
    <n v="1"/>
    <x v="2"/>
    <m/>
    <m/>
    <m/>
    <x v="232"/>
    <m/>
    <m/>
    <m/>
    <m/>
    <m/>
    <x v="7"/>
    <m/>
    <m/>
    <m/>
    <m/>
    <m/>
    <x v="25"/>
    <m/>
    <m/>
    <m/>
    <m/>
    <m/>
    <m/>
    <m/>
    <m/>
    <m/>
    <m/>
    <m/>
    <m/>
    <m/>
    <m/>
    <m/>
    <m/>
    <m/>
    <m/>
    <m/>
    <m/>
    <m/>
    <m/>
    <m/>
    <m/>
    <m/>
    <m/>
    <m/>
    <m/>
    <m/>
  </r>
  <r>
    <n v="2"/>
    <x v="2"/>
    <m/>
    <m/>
    <m/>
    <x v="232"/>
    <m/>
    <m/>
    <m/>
    <m/>
    <m/>
    <x v="7"/>
    <m/>
    <m/>
    <m/>
    <m/>
    <m/>
    <x v="25"/>
    <m/>
    <m/>
    <m/>
    <m/>
    <m/>
    <m/>
    <m/>
    <m/>
    <m/>
    <m/>
    <m/>
    <m/>
    <m/>
    <m/>
    <m/>
    <m/>
    <m/>
    <m/>
    <m/>
    <m/>
    <m/>
    <m/>
    <m/>
    <m/>
    <m/>
    <m/>
    <m/>
    <m/>
    <m/>
  </r>
  <r>
    <n v="3"/>
    <x v="3"/>
    <m/>
    <m/>
    <m/>
    <x v="232"/>
    <m/>
    <m/>
    <m/>
    <m/>
    <m/>
    <x v="7"/>
    <m/>
    <m/>
    <m/>
    <m/>
    <m/>
    <x v="25"/>
    <m/>
    <m/>
    <m/>
    <m/>
    <m/>
    <m/>
    <m/>
    <m/>
    <m/>
    <m/>
    <m/>
    <m/>
    <m/>
    <m/>
    <m/>
    <m/>
    <m/>
    <m/>
    <m/>
    <m/>
    <m/>
    <m/>
    <m/>
    <m/>
    <m/>
    <m/>
    <m/>
    <m/>
    <m/>
  </r>
  <r>
    <n v="4"/>
    <x v="2"/>
    <m/>
    <m/>
    <m/>
    <x v="232"/>
    <m/>
    <m/>
    <m/>
    <m/>
    <m/>
    <x v="7"/>
    <m/>
    <m/>
    <m/>
    <m/>
    <m/>
    <x v="25"/>
    <m/>
    <m/>
    <m/>
    <m/>
    <m/>
    <m/>
    <m/>
    <m/>
    <m/>
    <m/>
    <m/>
    <m/>
    <m/>
    <m/>
    <m/>
    <m/>
    <m/>
    <m/>
    <m/>
    <m/>
    <m/>
    <m/>
    <m/>
    <m/>
    <m/>
    <m/>
    <m/>
    <m/>
    <m/>
  </r>
  <r>
    <n v="5"/>
    <x v="2"/>
    <m/>
    <m/>
    <m/>
    <x v="232"/>
    <m/>
    <m/>
    <m/>
    <m/>
    <m/>
    <x v="7"/>
    <m/>
    <m/>
    <m/>
    <m/>
    <m/>
    <x v="25"/>
    <m/>
    <m/>
    <m/>
    <m/>
    <m/>
    <m/>
    <m/>
    <m/>
    <m/>
    <m/>
    <m/>
    <m/>
    <m/>
    <m/>
    <m/>
    <m/>
    <m/>
    <m/>
    <m/>
    <m/>
    <m/>
    <m/>
    <m/>
    <m/>
    <m/>
    <m/>
    <m/>
    <m/>
    <m/>
  </r>
  <r>
    <n v="6"/>
    <x v="2"/>
    <m/>
    <m/>
    <m/>
    <x v="232"/>
    <m/>
    <m/>
    <m/>
    <m/>
    <m/>
    <x v="7"/>
    <m/>
    <m/>
    <m/>
    <m/>
    <m/>
    <x v="25"/>
    <m/>
    <m/>
    <m/>
    <m/>
    <m/>
    <m/>
    <m/>
    <m/>
    <m/>
    <m/>
    <m/>
    <m/>
    <m/>
    <m/>
    <m/>
    <m/>
    <m/>
    <m/>
    <m/>
    <m/>
    <m/>
    <m/>
    <m/>
    <m/>
    <m/>
    <m/>
    <m/>
    <m/>
    <m/>
  </r>
  <r>
    <n v="7"/>
    <x v="2"/>
    <m/>
    <m/>
    <m/>
    <x v="232"/>
    <m/>
    <m/>
    <m/>
    <m/>
    <m/>
    <x v="7"/>
    <m/>
    <m/>
    <m/>
    <m/>
    <m/>
    <x v="25"/>
    <m/>
    <m/>
    <m/>
    <m/>
    <m/>
    <m/>
    <m/>
    <m/>
    <m/>
    <m/>
    <m/>
    <m/>
    <m/>
    <m/>
    <m/>
    <m/>
    <m/>
    <m/>
    <m/>
    <m/>
    <m/>
    <m/>
    <m/>
    <m/>
    <m/>
    <m/>
    <m/>
    <m/>
    <m/>
  </r>
  <r>
    <n v="8"/>
    <x v="4"/>
    <m/>
    <m/>
    <m/>
    <x v="232"/>
    <m/>
    <m/>
    <m/>
    <m/>
    <m/>
    <x v="7"/>
    <m/>
    <m/>
    <m/>
    <m/>
    <m/>
    <x v="25"/>
    <m/>
    <m/>
    <m/>
    <m/>
    <m/>
    <m/>
    <m/>
    <m/>
    <m/>
    <m/>
    <m/>
    <m/>
    <m/>
    <m/>
    <m/>
    <m/>
    <m/>
    <m/>
    <m/>
    <m/>
    <m/>
    <m/>
    <m/>
    <m/>
    <m/>
    <m/>
    <m/>
    <m/>
    <m/>
  </r>
  <r>
    <n v="9"/>
    <x v="5"/>
    <m/>
    <m/>
    <m/>
    <x v="232"/>
    <m/>
    <m/>
    <m/>
    <m/>
    <m/>
    <x v="7"/>
    <m/>
    <m/>
    <m/>
    <m/>
    <m/>
    <x v="25"/>
    <m/>
    <m/>
    <m/>
    <m/>
    <m/>
    <m/>
    <m/>
    <m/>
    <m/>
    <m/>
    <m/>
    <m/>
    <m/>
    <m/>
    <m/>
    <m/>
    <m/>
    <m/>
    <m/>
    <m/>
    <m/>
    <m/>
    <m/>
    <m/>
    <m/>
    <m/>
    <m/>
    <m/>
    <m/>
  </r>
  <r>
    <n v="10"/>
    <x v="6"/>
    <m/>
    <m/>
    <m/>
    <x v="232"/>
    <m/>
    <m/>
    <m/>
    <m/>
    <m/>
    <x v="7"/>
    <m/>
    <m/>
    <m/>
    <m/>
    <m/>
    <x v="25"/>
    <m/>
    <m/>
    <m/>
    <m/>
    <m/>
    <m/>
    <m/>
    <m/>
    <m/>
    <m/>
    <m/>
    <m/>
    <m/>
    <m/>
    <m/>
    <m/>
    <m/>
    <m/>
    <m/>
    <m/>
    <m/>
    <m/>
    <m/>
    <m/>
    <m/>
    <m/>
    <m/>
    <m/>
    <m/>
  </r>
  <r>
    <n v="11"/>
    <x v="6"/>
    <m/>
    <m/>
    <m/>
    <x v="232"/>
    <m/>
    <m/>
    <m/>
    <m/>
    <m/>
    <x v="7"/>
    <m/>
    <m/>
    <m/>
    <m/>
    <m/>
    <x v="25"/>
    <m/>
    <m/>
    <m/>
    <m/>
    <m/>
    <m/>
    <m/>
    <m/>
    <m/>
    <m/>
    <m/>
    <m/>
    <m/>
    <m/>
    <m/>
    <m/>
    <m/>
    <m/>
    <m/>
    <m/>
    <m/>
    <m/>
    <m/>
    <m/>
    <m/>
    <m/>
    <m/>
    <m/>
    <m/>
  </r>
  <r>
    <n v="12"/>
    <x v="2"/>
    <m/>
    <m/>
    <m/>
    <x v="232"/>
    <m/>
    <m/>
    <m/>
    <m/>
    <m/>
    <x v="7"/>
    <m/>
    <m/>
    <m/>
    <m/>
    <m/>
    <x v="25"/>
    <m/>
    <m/>
    <m/>
    <m/>
    <m/>
    <m/>
    <m/>
    <m/>
    <m/>
    <m/>
    <m/>
    <m/>
    <m/>
    <m/>
    <m/>
    <m/>
    <m/>
    <m/>
    <m/>
    <m/>
    <m/>
    <m/>
    <m/>
    <m/>
    <m/>
    <m/>
    <m/>
    <m/>
    <m/>
  </r>
  <r>
    <n v="13"/>
    <x v="6"/>
    <m/>
    <m/>
    <m/>
    <x v="232"/>
    <m/>
    <m/>
    <m/>
    <m/>
    <m/>
    <x v="7"/>
    <m/>
    <m/>
    <m/>
    <m/>
    <m/>
    <x v="25"/>
    <m/>
    <m/>
    <m/>
    <m/>
    <m/>
    <m/>
    <m/>
    <m/>
    <m/>
    <m/>
    <m/>
    <m/>
    <m/>
    <m/>
    <m/>
    <m/>
    <m/>
    <m/>
    <m/>
    <m/>
    <m/>
    <m/>
    <m/>
    <m/>
    <m/>
    <m/>
    <m/>
    <m/>
    <m/>
  </r>
  <r>
    <n v="14"/>
    <x v="2"/>
    <m/>
    <m/>
    <m/>
    <x v="232"/>
    <m/>
    <m/>
    <m/>
    <m/>
    <m/>
    <x v="7"/>
    <m/>
    <m/>
    <m/>
    <m/>
    <m/>
    <x v="25"/>
    <m/>
    <m/>
    <m/>
    <m/>
    <m/>
    <m/>
    <m/>
    <m/>
    <m/>
    <m/>
    <m/>
    <m/>
    <m/>
    <m/>
    <m/>
    <m/>
    <m/>
    <m/>
    <m/>
    <m/>
    <m/>
    <m/>
    <m/>
    <m/>
    <m/>
    <m/>
    <m/>
    <m/>
    <m/>
  </r>
  <r>
    <n v="15"/>
    <x v="6"/>
    <m/>
    <m/>
    <m/>
    <x v="232"/>
    <m/>
    <m/>
    <m/>
    <m/>
    <m/>
    <x v="7"/>
    <m/>
    <m/>
    <m/>
    <m/>
    <m/>
    <x v="25"/>
    <m/>
    <m/>
    <m/>
    <m/>
    <m/>
    <m/>
    <m/>
    <m/>
    <m/>
    <m/>
    <m/>
    <m/>
    <m/>
    <m/>
    <m/>
    <m/>
    <m/>
    <m/>
    <m/>
    <m/>
    <m/>
    <m/>
    <m/>
    <m/>
    <m/>
    <m/>
    <m/>
    <m/>
    <m/>
  </r>
  <r>
    <n v="16"/>
    <x v="6"/>
    <m/>
    <m/>
    <m/>
    <x v="232"/>
    <m/>
    <m/>
    <m/>
    <m/>
    <m/>
    <x v="7"/>
    <m/>
    <m/>
    <m/>
    <m/>
    <m/>
    <x v="25"/>
    <m/>
    <m/>
    <m/>
    <m/>
    <m/>
    <m/>
    <m/>
    <m/>
    <m/>
    <m/>
    <m/>
    <m/>
    <m/>
    <m/>
    <m/>
    <m/>
    <m/>
    <m/>
    <m/>
    <m/>
    <m/>
    <m/>
    <m/>
    <m/>
    <m/>
    <m/>
    <m/>
    <m/>
    <m/>
  </r>
  <r>
    <n v="17"/>
    <x v="6"/>
    <m/>
    <m/>
    <m/>
    <x v="232"/>
    <m/>
    <m/>
    <m/>
    <m/>
    <m/>
    <x v="7"/>
    <m/>
    <m/>
    <m/>
    <m/>
    <m/>
    <x v="25"/>
    <m/>
    <m/>
    <m/>
    <m/>
    <m/>
    <m/>
    <m/>
    <m/>
    <m/>
    <m/>
    <m/>
    <m/>
    <m/>
    <m/>
    <m/>
    <m/>
    <m/>
    <m/>
    <m/>
    <m/>
    <m/>
    <m/>
    <m/>
    <m/>
    <m/>
    <m/>
    <m/>
    <m/>
    <m/>
  </r>
  <r>
    <n v="18"/>
    <x v="2"/>
    <m/>
    <m/>
    <m/>
    <x v="232"/>
    <m/>
    <m/>
    <m/>
    <m/>
    <m/>
    <x v="7"/>
    <m/>
    <m/>
    <m/>
    <m/>
    <m/>
    <x v="25"/>
    <m/>
    <m/>
    <m/>
    <m/>
    <m/>
    <m/>
    <m/>
    <m/>
    <m/>
    <m/>
    <m/>
    <m/>
    <m/>
    <m/>
    <m/>
    <m/>
    <m/>
    <m/>
    <m/>
    <m/>
    <m/>
    <m/>
    <m/>
    <m/>
    <m/>
    <m/>
    <m/>
    <m/>
    <m/>
  </r>
  <r>
    <n v="19"/>
    <x v="4"/>
    <m/>
    <m/>
    <m/>
    <x v="232"/>
    <m/>
    <m/>
    <m/>
    <m/>
    <m/>
    <x v="7"/>
    <m/>
    <m/>
    <m/>
    <m/>
    <m/>
    <x v="25"/>
    <m/>
    <m/>
    <m/>
    <m/>
    <m/>
    <m/>
    <m/>
    <m/>
    <m/>
    <m/>
    <m/>
    <m/>
    <m/>
    <m/>
    <m/>
    <m/>
    <m/>
    <m/>
    <m/>
    <m/>
    <m/>
    <m/>
    <m/>
    <m/>
    <m/>
    <m/>
    <m/>
    <m/>
    <m/>
  </r>
  <r>
    <n v="20"/>
    <x v="4"/>
    <m/>
    <m/>
    <m/>
    <x v="232"/>
    <m/>
    <m/>
    <m/>
    <m/>
    <m/>
    <x v="7"/>
    <m/>
    <m/>
    <m/>
    <m/>
    <m/>
    <x v="25"/>
    <m/>
    <m/>
    <m/>
    <m/>
    <m/>
    <m/>
    <m/>
    <m/>
    <m/>
    <m/>
    <m/>
    <m/>
    <m/>
    <m/>
    <m/>
    <m/>
    <m/>
    <m/>
    <m/>
    <m/>
    <m/>
    <m/>
    <m/>
    <m/>
    <m/>
    <m/>
    <m/>
    <m/>
    <m/>
  </r>
  <r>
    <n v="21"/>
    <x v="6"/>
    <m/>
    <m/>
    <m/>
    <x v="232"/>
    <m/>
    <m/>
    <m/>
    <m/>
    <m/>
    <x v="7"/>
    <m/>
    <m/>
    <m/>
    <m/>
    <m/>
    <x v="25"/>
    <m/>
    <m/>
    <m/>
    <m/>
    <m/>
    <m/>
    <m/>
    <m/>
    <m/>
    <m/>
    <m/>
    <m/>
    <m/>
    <m/>
    <m/>
    <m/>
    <m/>
    <m/>
    <m/>
    <m/>
    <m/>
    <m/>
    <m/>
    <m/>
    <m/>
    <m/>
    <m/>
    <m/>
    <m/>
  </r>
  <r>
    <n v="22"/>
    <x v="2"/>
    <m/>
    <m/>
    <m/>
    <x v="232"/>
    <m/>
    <m/>
    <m/>
    <m/>
    <m/>
    <x v="7"/>
    <m/>
    <m/>
    <m/>
    <m/>
    <m/>
    <x v="25"/>
    <m/>
    <m/>
    <m/>
    <m/>
    <m/>
    <m/>
    <m/>
    <m/>
    <m/>
    <m/>
    <m/>
    <m/>
    <m/>
    <m/>
    <m/>
    <m/>
    <m/>
    <m/>
    <m/>
    <m/>
    <m/>
    <m/>
    <m/>
    <m/>
    <m/>
    <m/>
    <m/>
    <m/>
    <m/>
  </r>
  <r>
    <n v="23"/>
    <x v="2"/>
    <m/>
    <m/>
    <m/>
    <x v="232"/>
    <m/>
    <m/>
    <m/>
    <m/>
    <m/>
    <x v="7"/>
    <m/>
    <m/>
    <m/>
    <m/>
    <m/>
    <x v="25"/>
    <m/>
    <m/>
    <m/>
    <m/>
    <m/>
    <m/>
    <m/>
    <m/>
    <m/>
    <m/>
    <m/>
    <m/>
    <m/>
    <m/>
    <m/>
    <m/>
    <m/>
    <m/>
    <m/>
    <m/>
    <m/>
    <m/>
    <m/>
    <m/>
    <m/>
    <m/>
    <m/>
    <m/>
    <m/>
  </r>
  <r>
    <n v="24"/>
    <x v="6"/>
    <m/>
    <m/>
    <m/>
    <x v="232"/>
    <m/>
    <m/>
    <m/>
    <m/>
    <m/>
    <x v="7"/>
    <m/>
    <m/>
    <m/>
    <m/>
    <m/>
    <x v="25"/>
    <m/>
    <m/>
    <m/>
    <m/>
    <m/>
    <m/>
    <m/>
    <m/>
    <m/>
    <m/>
    <m/>
    <m/>
    <m/>
    <m/>
    <m/>
    <m/>
    <m/>
    <m/>
    <m/>
    <m/>
    <m/>
    <m/>
    <m/>
    <m/>
    <m/>
    <m/>
    <m/>
    <m/>
    <m/>
  </r>
  <r>
    <n v="25"/>
    <x v="6"/>
    <m/>
    <m/>
    <m/>
    <x v="232"/>
    <m/>
    <m/>
    <m/>
    <m/>
    <m/>
    <x v="7"/>
    <m/>
    <m/>
    <m/>
    <m/>
    <m/>
    <x v="25"/>
    <m/>
    <m/>
    <m/>
    <m/>
    <m/>
    <m/>
    <m/>
    <m/>
    <m/>
    <m/>
    <m/>
    <m/>
    <m/>
    <m/>
    <m/>
    <m/>
    <m/>
    <m/>
    <m/>
    <m/>
    <m/>
    <m/>
    <m/>
    <m/>
    <m/>
    <m/>
    <m/>
    <m/>
    <m/>
  </r>
  <r>
    <n v="26"/>
    <x v="6"/>
    <m/>
    <m/>
    <m/>
    <x v="232"/>
    <m/>
    <m/>
    <m/>
    <m/>
    <m/>
    <x v="7"/>
    <m/>
    <m/>
    <m/>
    <m/>
    <m/>
    <x v="25"/>
    <m/>
    <m/>
    <m/>
    <m/>
    <m/>
    <m/>
    <m/>
    <m/>
    <m/>
    <m/>
    <m/>
    <m/>
    <m/>
    <m/>
    <m/>
    <m/>
    <m/>
    <m/>
    <m/>
    <m/>
    <m/>
    <m/>
    <m/>
    <m/>
    <m/>
    <m/>
    <m/>
    <m/>
    <m/>
  </r>
  <r>
    <n v="27"/>
    <x v="6"/>
    <m/>
    <m/>
    <m/>
    <x v="232"/>
    <m/>
    <m/>
    <m/>
    <m/>
    <m/>
    <x v="7"/>
    <m/>
    <m/>
    <m/>
    <m/>
    <m/>
    <x v="25"/>
    <m/>
    <m/>
    <m/>
    <m/>
    <m/>
    <m/>
    <m/>
    <m/>
    <m/>
    <m/>
    <m/>
    <m/>
    <m/>
    <m/>
    <m/>
    <m/>
    <m/>
    <m/>
    <m/>
    <m/>
    <m/>
    <m/>
    <m/>
    <m/>
    <m/>
    <m/>
    <m/>
    <m/>
    <m/>
  </r>
  <r>
    <n v="28"/>
    <x v="6"/>
    <m/>
    <m/>
    <m/>
    <x v="232"/>
    <m/>
    <m/>
    <m/>
    <m/>
    <m/>
    <x v="7"/>
    <m/>
    <m/>
    <m/>
    <m/>
    <m/>
    <x v="25"/>
    <m/>
    <m/>
    <m/>
    <m/>
    <m/>
    <m/>
    <m/>
    <m/>
    <m/>
    <m/>
    <m/>
    <m/>
    <m/>
    <m/>
    <m/>
    <m/>
    <m/>
    <m/>
    <m/>
    <m/>
    <m/>
    <m/>
    <m/>
    <m/>
    <m/>
    <m/>
    <m/>
    <m/>
    <m/>
  </r>
  <r>
    <n v="29"/>
    <x v="6"/>
    <m/>
    <m/>
    <m/>
    <x v="232"/>
    <m/>
    <m/>
    <m/>
    <m/>
    <m/>
    <x v="7"/>
    <m/>
    <m/>
    <m/>
    <m/>
    <m/>
    <x v="25"/>
    <m/>
    <m/>
    <m/>
    <m/>
    <m/>
    <m/>
    <m/>
    <m/>
    <m/>
    <m/>
    <m/>
    <m/>
    <m/>
    <m/>
    <m/>
    <m/>
    <m/>
    <m/>
    <m/>
    <m/>
    <m/>
    <m/>
    <m/>
    <m/>
    <m/>
    <m/>
    <m/>
    <m/>
    <m/>
  </r>
  <r>
    <n v="30"/>
    <x v="6"/>
    <m/>
    <m/>
    <m/>
    <x v="232"/>
    <m/>
    <m/>
    <m/>
    <m/>
    <m/>
    <x v="7"/>
    <m/>
    <m/>
    <m/>
    <m/>
    <m/>
    <x v="25"/>
    <m/>
    <m/>
    <m/>
    <m/>
    <m/>
    <m/>
    <m/>
    <m/>
    <m/>
    <m/>
    <m/>
    <m/>
    <m/>
    <m/>
    <m/>
    <m/>
    <m/>
    <m/>
    <m/>
    <m/>
    <m/>
    <m/>
    <m/>
    <m/>
    <m/>
    <m/>
    <m/>
    <m/>
    <m/>
  </r>
  <r>
    <n v="31"/>
    <x v="6"/>
    <m/>
    <m/>
    <m/>
    <x v="232"/>
    <m/>
    <m/>
    <m/>
    <m/>
    <m/>
    <x v="7"/>
    <m/>
    <m/>
    <m/>
    <m/>
    <m/>
    <x v="25"/>
    <m/>
    <m/>
    <m/>
    <m/>
    <m/>
    <m/>
    <m/>
    <m/>
    <m/>
    <m/>
    <m/>
    <m/>
    <m/>
    <m/>
    <m/>
    <m/>
    <m/>
    <m/>
    <m/>
    <m/>
    <m/>
    <m/>
    <m/>
    <m/>
    <m/>
    <m/>
    <m/>
    <m/>
    <m/>
  </r>
  <r>
    <n v="32"/>
    <x v="6"/>
    <m/>
    <m/>
    <m/>
    <x v="232"/>
    <m/>
    <m/>
    <m/>
    <m/>
    <m/>
    <x v="7"/>
    <m/>
    <m/>
    <m/>
    <m/>
    <m/>
    <x v="25"/>
    <m/>
    <m/>
    <m/>
    <m/>
    <m/>
    <m/>
    <m/>
    <m/>
    <m/>
    <m/>
    <m/>
    <m/>
    <m/>
    <m/>
    <m/>
    <m/>
    <m/>
    <m/>
    <m/>
    <m/>
    <m/>
    <m/>
    <m/>
    <m/>
    <m/>
    <m/>
    <m/>
    <m/>
    <m/>
  </r>
  <r>
    <n v="33"/>
    <x v="2"/>
    <m/>
    <m/>
    <m/>
    <x v="232"/>
    <m/>
    <m/>
    <m/>
    <m/>
    <m/>
    <x v="7"/>
    <m/>
    <m/>
    <m/>
    <m/>
    <m/>
    <x v="25"/>
    <m/>
    <m/>
    <m/>
    <m/>
    <m/>
    <m/>
    <m/>
    <m/>
    <m/>
    <m/>
    <m/>
    <m/>
    <m/>
    <m/>
    <m/>
    <m/>
    <m/>
    <m/>
    <m/>
    <m/>
    <m/>
    <m/>
    <m/>
    <m/>
    <m/>
    <m/>
    <m/>
    <m/>
    <m/>
  </r>
  <r>
    <n v="34"/>
    <x v="6"/>
    <m/>
    <m/>
    <m/>
    <x v="232"/>
    <m/>
    <m/>
    <m/>
    <m/>
    <m/>
    <x v="7"/>
    <m/>
    <m/>
    <m/>
    <m/>
    <m/>
    <x v="25"/>
    <m/>
    <m/>
    <m/>
    <m/>
    <m/>
    <m/>
    <m/>
    <m/>
    <m/>
    <m/>
    <m/>
    <m/>
    <m/>
    <m/>
    <m/>
    <m/>
    <m/>
    <m/>
    <m/>
    <m/>
    <m/>
    <m/>
    <m/>
    <m/>
    <m/>
    <m/>
    <m/>
    <m/>
    <m/>
  </r>
  <r>
    <n v="35"/>
    <x v="6"/>
    <m/>
    <m/>
    <m/>
    <x v="232"/>
    <m/>
    <m/>
    <m/>
    <m/>
    <m/>
    <x v="7"/>
    <m/>
    <m/>
    <m/>
    <m/>
    <m/>
    <x v="25"/>
    <m/>
    <m/>
    <m/>
    <m/>
    <m/>
    <m/>
    <m/>
    <m/>
    <m/>
    <m/>
    <m/>
    <m/>
    <m/>
    <m/>
    <m/>
    <m/>
    <m/>
    <m/>
    <m/>
    <m/>
    <m/>
    <m/>
    <m/>
    <m/>
    <m/>
    <m/>
    <m/>
    <m/>
    <m/>
  </r>
  <r>
    <n v="36"/>
    <x v="6"/>
    <m/>
    <m/>
    <m/>
    <x v="232"/>
    <m/>
    <m/>
    <m/>
    <m/>
    <m/>
    <x v="7"/>
    <m/>
    <m/>
    <m/>
    <m/>
    <m/>
    <x v="25"/>
    <m/>
    <m/>
    <m/>
    <m/>
    <m/>
    <m/>
    <m/>
    <m/>
    <m/>
    <m/>
    <m/>
    <m/>
    <m/>
    <m/>
    <m/>
    <m/>
    <m/>
    <m/>
    <m/>
    <m/>
    <m/>
    <m/>
    <m/>
    <m/>
    <m/>
    <m/>
    <m/>
    <m/>
    <m/>
  </r>
  <r>
    <n v="37"/>
    <x v="2"/>
    <m/>
    <m/>
    <m/>
    <x v="232"/>
    <m/>
    <m/>
    <m/>
    <m/>
    <m/>
    <x v="7"/>
    <m/>
    <m/>
    <m/>
    <m/>
    <m/>
    <x v="25"/>
    <m/>
    <m/>
    <m/>
    <m/>
    <m/>
    <m/>
    <m/>
    <m/>
    <m/>
    <m/>
    <m/>
    <m/>
    <m/>
    <m/>
    <m/>
    <m/>
    <m/>
    <m/>
    <m/>
    <m/>
    <m/>
    <m/>
    <m/>
    <m/>
    <m/>
    <m/>
    <m/>
    <m/>
    <m/>
  </r>
  <r>
    <n v="38"/>
    <x v="6"/>
    <m/>
    <m/>
    <m/>
    <x v="232"/>
    <m/>
    <m/>
    <m/>
    <m/>
    <m/>
    <x v="7"/>
    <m/>
    <m/>
    <m/>
    <m/>
    <m/>
    <x v="25"/>
    <m/>
    <m/>
    <m/>
    <m/>
    <m/>
    <m/>
    <m/>
    <m/>
    <m/>
    <m/>
    <m/>
    <m/>
    <m/>
    <m/>
    <m/>
    <m/>
    <m/>
    <m/>
    <m/>
    <m/>
    <m/>
    <m/>
    <m/>
    <m/>
    <m/>
    <m/>
    <m/>
    <m/>
    <m/>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47">
  <r>
    <x v="0"/>
    <x v="0"/>
    <x v="0"/>
    <s v="Jacobs"/>
    <m/>
    <x v="0"/>
    <s v="Verkauf  1990 f. 6,4 Mrd DM"/>
    <x v="0"/>
    <n v="0"/>
    <n v="0"/>
    <n v="0"/>
    <n v="23"/>
    <x v="0"/>
    <x v="0"/>
    <n v="16"/>
    <n v="9"/>
    <n v="8.6999999999999993"/>
    <n v="8.4"/>
    <n v="8.4"/>
    <n v="8.1999999999999993"/>
    <n v="7"/>
    <m/>
    <n v="0"/>
    <m/>
    <m/>
    <s v=""/>
    <m/>
    <m/>
    <m/>
    <m/>
  </r>
  <r>
    <x v="0"/>
    <x v="1"/>
    <x v="1"/>
    <s v="Unger"/>
    <s v="Peter Unger"/>
    <x v="1"/>
    <s v="Verkauf, 2002  "/>
    <x v="0"/>
    <n v="0"/>
    <n v="0"/>
    <n v="0"/>
    <n v="3"/>
    <x v="1"/>
    <x v="1"/>
    <n v="159"/>
    <n v="1.4"/>
    <n v="1.4"/>
    <n v="1.4"/>
    <n v="1.4"/>
    <n v="1.4"/>
    <n v="1.4"/>
    <n v="72"/>
    <n v="1"/>
    <n v="2.3460000000000001"/>
    <n v="2.1866400000000001"/>
    <s v="individual"/>
    <m/>
    <m/>
    <m/>
    <n v="2"/>
  </r>
  <r>
    <x v="0"/>
    <x v="2"/>
    <x v="2"/>
    <s v="Albrecht"/>
    <s v="Theo Albrecht, Jr. und Babette Albrecht"/>
    <x v="1"/>
    <s v="nicht verkauft"/>
    <x v="1"/>
    <n v="0"/>
    <n v="0"/>
    <n v="0"/>
    <n v="7"/>
    <x v="1"/>
    <x v="2"/>
    <n v="8"/>
    <n v="18.399999999999999"/>
    <n v="19.2"/>
    <n v="17.7"/>
    <n v="17.399999999999999"/>
    <n v="17"/>
    <n v="17.5"/>
    <n v="7"/>
    <n v="1"/>
    <n v="15.483600000000001"/>
    <n v="17.037569999999999"/>
    <s v="family"/>
    <n v="12"/>
    <n v="8.1924959999999984"/>
    <s v="x"/>
    <n v="6"/>
  </r>
  <r>
    <x v="0"/>
    <x v="3"/>
    <x v="3"/>
    <s v="Albrecht und Heister"/>
    <s v="Beate Heister und Karl Albrecht, Jr."/>
    <x v="1"/>
    <s v="nicht verkauft"/>
    <x v="1"/>
    <n v="0"/>
    <n v="0"/>
    <n v="0"/>
    <n v="8"/>
    <x v="1"/>
    <x v="2"/>
    <n v="5"/>
    <n v="26.5"/>
    <n v="26.5"/>
    <n v="23.5"/>
    <n v="23"/>
    <n v="22.5"/>
    <n v="21.8"/>
    <n v="3"/>
    <n v="2"/>
    <n v="29.653440000000003"/>
    <n v="33.528479999999995"/>
    <s v="family"/>
    <m/>
    <n v="25.1524"/>
    <s v="x"/>
    <n v="6"/>
  </r>
  <r>
    <x v="1"/>
    <x v="3"/>
    <x v="3"/>
    <s v="Albrecht und Heister"/>
    <s v="Beate Heister"/>
    <x v="1"/>
    <s v="nicht verkauft"/>
    <x v="2"/>
    <s v=""/>
    <s v=""/>
    <s v=""/>
    <s v=""/>
    <x v="2"/>
    <x v="3"/>
    <m/>
    <m/>
    <m/>
    <m/>
    <m/>
    <m/>
    <m/>
    <n v="136"/>
    <m/>
    <n v="14.826720000000002"/>
    <s v="Zusammen mit Karl Albrecht Jr."/>
    <s v="individual"/>
    <n v="7"/>
    <n v="12.5762"/>
    <m/>
    <m/>
  </r>
  <r>
    <x v="1"/>
    <x v="3"/>
    <x v="3"/>
    <s v="Albrecht und Heister"/>
    <s v="Karl Albrecht, Jr. "/>
    <x v="1"/>
    <s v="nicht verkauft"/>
    <x v="2"/>
    <s v=""/>
    <s v=""/>
    <s v=""/>
    <s v=""/>
    <x v="2"/>
    <x v="3"/>
    <m/>
    <m/>
    <m/>
    <m/>
    <m/>
    <m/>
    <m/>
    <n v="135"/>
    <m/>
    <n v="14.826720000000002"/>
    <s v="Zusammen mit Beate Heister"/>
    <s v="family"/>
    <n v="6"/>
    <n v="12.5762"/>
    <m/>
    <m/>
  </r>
  <r>
    <x v="0"/>
    <x v="4"/>
    <x v="4"/>
    <s v="Angermayer"/>
    <s v="Christian Angermayer"/>
    <x v="2"/>
    <s v="Investments"/>
    <x v="0"/>
    <n v="1"/>
    <n v="1"/>
    <n v="0"/>
    <n v="1"/>
    <x v="0"/>
    <x v="4"/>
    <n v="239"/>
    <n v="0.6"/>
    <n v="0.9"/>
    <n v="1.3"/>
    <s v=""/>
    <s v=""/>
    <s v=""/>
    <n v="110"/>
    <n v="1"/>
    <n v="0.93840000000000001"/>
    <n v="1.0933200000000001"/>
    <s v="individual"/>
    <m/>
    <m/>
    <s v="x"/>
    <n v="0"/>
  </r>
  <r>
    <x v="0"/>
    <x v="5"/>
    <x v="5"/>
    <s v="Broermann"/>
    <s v="Bernard Grosse Broermann"/>
    <x v="1"/>
    <s v="nicht verkauft"/>
    <x v="1"/>
    <n v="0"/>
    <n v="0"/>
    <n v="0"/>
    <n v="3"/>
    <x v="1"/>
    <x v="5"/>
    <n v="71"/>
    <n v="3"/>
    <n v="3"/>
    <n v="2.8"/>
    <n v="3"/>
    <n v="2.7"/>
    <n v="2.5"/>
    <n v="37"/>
    <n v="1"/>
    <n v="4.5043199999999999"/>
    <n v="3.8266200000000001"/>
    <s v="individual"/>
    <m/>
    <m/>
    <s v="x"/>
    <n v="2"/>
  </r>
  <r>
    <x v="0"/>
    <x v="6"/>
    <x v="6"/>
    <s v="Helmig"/>
    <s v="Lutz Helmig"/>
    <x v="1"/>
    <s v="Investor, Helios-Verkauf, 2005 für 1,5 Mrd€ "/>
    <x v="0"/>
    <n v="0"/>
    <n v="0"/>
    <n v="0"/>
    <n v="3"/>
    <x v="1"/>
    <x v="1"/>
    <n v="80"/>
    <n v="2.7"/>
    <n v="2.7"/>
    <n v="2.7"/>
    <n v="3"/>
    <n v="3.1"/>
    <n v="2.4"/>
    <n v="93"/>
    <n v="1"/>
    <n v="2.0644800000000001"/>
    <n v="1.4577600000000002"/>
    <s v="individual"/>
    <m/>
    <m/>
    <m/>
    <n v="2"/>
  </r>
  <r>
    <x v="0"/>
    <x v="7"/>
    <x v="7"/>
    <s v="Maschmeyer"/>
    <s v="Carsten Maschmeyer"/>
    <x v="2"/>
    <s v="Verkauf und Investments"/>
    <x v="0"/>
    <n v="0"/>
    <n v="0"/>
    <n v="0"/>
    <n v="3"/>
    <x v="1"/>
    <x v="1"/>
    <n v="251"/>
    <n v="0.8"/>
    <n v="0.8"/>
    <n v="0.8"/>
    <n v="0.8"/>
    <n v="0.8"/>
    <n v="0.8"/>
    <n v="116"/>
    <n v="1"/>
    <n v="1.2199200000000001"/>
    <n v="1.0933200000000001"/>
    <s v="individual"/>
    <m/>
    <m/>
    <s v="x"/>
    <n v="2"/>
  </r>
  <r>
    <x v="1"/>
    <x v="8"/>
    <x v="8"/>
    <s v="Döpfner"/>
    <s v="Mathias Döpfner"/>
    <x v="1"/>
    <s v="nicht verkauft"/>
    <x v="1"/>
    <n v="1"/>
    <n v="0"/>
    <n v="0"/>
    <n v="1"/>
    <x v="1"/>
    <x v="6"/>
    <m/>
    <m/>
    <m/>
    <s v=""/>
    <s v=""/>
    <s v=""/>
    <s v=""/>
    <n v="98"/>
    <m/>
    <n v="1.12608"/>
    <n v="1.3666499999999999"/>
    <s v="individual"/>
    <m/>
    <m/>
    <s v="x"/>
    <m/>
  </r>
  <r>
    <x v="1"/>
    <x v="8"/>
    <x v="8"/>
    <s v="Springer"/>
    <s v="Friede Springer"/>
    <x v="1"/>
    <s v="nicht verkauft"/>
    <x v="1"/>
    <n v="0"/>
    <n v="0"/>
    <n v="1"/>
    <n v="1"/>
    <x v="1"/>
    <x v="6"/>
    <m/>
    <m/>
    <m/>
    <s v=""/>
    <s v=""/>
    <s v=""/>
    <s v=""/>
    <n v="50"/>
    <m/>
    <n v="2.9090400000000001"/>
    <n v="3.18885"/>
    <s v="individual"/>
    <m/>
    <m/>
    <s v="x"/>
    <m/>
  </r>
  <r>
    <x v="0"/>
    <x v="8"/>
    <x v="8"/>
    <s v="Springer und Döpfner"/>
    <s v="Friede Springer und Mathias Döpfner"/>
    <x v="1"/>
    <s v="nicht verkauft"/>
    <x v="1"/>
    <n v="1"/>
    <n v="0"/>
    <n v="0"/>
    <n v="2"/>
    <x v="1"/>
    <x v="6"/>
    <n v="52"/>
    <n v="3.4"/>
    <n v="3.8"/>
    <n v="4"/>
    <n v="4.0999999999999996"/>
    <n v="4.4000000000000004"/>
    <n v="4.3"/>
    <m/>
    <n v="2"/>
    <n v="4.03512"/>
    <n v="4.5555000000000003"/>
    <s v="individual"/>
    <m/>
    <m/>
    <m/>
    <n v="0"/>
  </r>
  <r>
    <x v="0"/>
    <x v="9"/>
    <x v="9"/>
    <s v="Braun"/>
    <m/>
    <x v="1"/>
    <s v="nicht verkauft"/>
    <x v="1"/>
    <n v="1"/>
    <n v="0"/>
    <n v="1"/>
    <n v="19"/>
    <x v="1"/>
    <x v="7"/>
    <n v="24"/>
    <n v="6.7"/>
    <n v="7"/>
    <n v="7"/>
    <n v="7.4"/>
    <n v="7.1"/>
    <n v="7.1"/>
    <m/>
    <n v="8"/>
    <n v="9.3839999999999986"/>
    <n v="10.477650000000001"/>
    <s v="individual"/>
    <m/>
    <m/>
    <m/>
    <n v="11"/>
  </r>
  <r>
    <x v="1"/>
    <x v="9"/>
    <x v="9"/>
    <s v="Braun"/>
    <s v="Anna Maria Braun"/>
    <x v="1"/>
    <s v="nicht verkauft"/>
    <x v="2"/>
    <s v=""/>
    <s v=""/>
    <s v=""/>
    <s v=""/>
    <x v="2"/>
    <x v="3"/>
    <m/>
    <m/>
    <m/>
    <s v=""/>
    <s v=""/>
    <s v=""/>
    <s v=""/>
    <n v="107"/>
    <m/>
    <n v="0.93840000000000001"/>
    <n v="1.1844300000000001"/>
    <s v="individual"/>
    <m/>
    <m/>
    <s v="x"/>
    <m/>
  </r>
  <r>
    <x v="1"/>
    <x v="9"/>
    <x v="9"/>
    <s v="Braun"/>
    <s v="Bernhard Braun-Lüdicke"/>
    <x v="1"/>
    <s v="nicht verkauft"/>
    <x v="2"/>
    <s v=""/>
    <s v=""/>
    <s v=""/>
    <s v=""/>
    <x v="2"/>
    <x v="3"/>
    <m/>
    <m/>
    <m/>
    <s v=""/>
    <s v=""/>
    <s v=""/>
    <s v=""/>
    <n v="96"/>
    <m/>
    <n v="1.12608"/>
    <n v="1.3666499999999999"/>
    <s v="individual"/>
    <m/>
    <m/>
    <s v="x"/>
    <m/>
  </r>
  <r>
    <x v="1"/>
    <x v="9"/>
    <x v="9"/>
    <s v="Braun"/>
    <s v="Eva Maria Braun-Lüdicke"/>
    <x v="1"/>
    <s v="nicht verkauft"/>
    <x v="2"/>
    <s v=""/>
    <s v=""/>
    <s v=""/>
    <s v=""/>
    <x v="2"/>
    <x v="3"/>
    <m/>
    <m/>
    <m/>
    <s v=""/>
    <s v=""/>
    <s v=""/>
    <s v=""/>
    <n v="97"/>
    <m/>
    <n v="1.12608"/>
    <n v="1.3666499999999999"/>
    <s v="individual"/>
    <m/>
    <m/>
    <s v="x"/>
    <m/>
  </r>
  <r>
    <x v="1"/>
    <x v="9"/>
    <x v="9"/>
    <s v="Braun"/>
    <s v="Friederike Braun-Lüdicke"/>
    <x v="1"/>
    <s v="nicht verkauft"/>
    <x v="2"/>
    <s v=""/>
    <s v=""/>
    <s v=""/>
    <s v=""/>
    <x v="2"/>
    <x v="3"/>
    <m/>
    <m/>
    <m/>
    <s v=""/>
    <s v=""/>
    <s v=""/>
    <s v=""/>
    <n v="112"/>
    <m/>
    <n v="1.12608"/>
    <n v="1.0933200000000001"/>
    <s v="individual"/>
    <m/>
    <m/>
    <s v="x"/>
    <m/>
  </r>
  <r>
    <x v="1"/>
    <x v="9"/>
    <x v="9"/>
    <s v="Braun"/>
    <s v="Johanna Braun"/>
    <x v="1"/>
    <s v="nicht verkauft"/>
    <x v="2"/>
    <s v=""/>
    <s v=""/>
    <s v=""/>
    <s v=""/>
    <x v="2"/>
    <x v="3"/>
    <m/>
    <m/>
    <m/>
    <s v=""/>
    <s v=""/>
    <s v=""/>
    <s v=""/>
    <n v="128"/>
    <m/>
    <n v="0.93840000000000001"/>
    <n v="0.91110000000000002"/>
    <s v="individual"/>
    <m/>
    <m/>
    <m/>
    <m/>
  </r>
  <r>
    <x v="1"/>
    <x v="9"/>
    <x v="9"/>
    <s v="Braun"/>
    <s v="Karl Friedrich Braun"/>
    <x v="1"/>
    <s v="nicht verkauft"/>
    <x v="2"/>
    <s v=""/>
    <s v=""/>
    <s v=""/>
    <s v=""/>
    <x v="2"/>
    <x v="3"/>
    <m/>
    <m/>
    <m/>
    <s v=""/>
    <s v=""/>
    <s v=""/>
    <s v=""/>
    <n v="129"/>
    <m/>
    <n v="0.93840000000000001"/>
    <n v="0.91110000000000002"/>
    <s v="individual"/>
    <m/>
    <m/>
    <m/>
    <m/>
  </r>
  <r>
    <x v="1"/>
    <x v="9"/>
    <x v="9"/>
    <s v="Braun"/>
    <s v="Ludwig Theodor Braun"/>
    <x v="1"/>
    <s v="nicht verkauft"/>
    <x v="2"/>
    <s v=""/>
    <s v=""/>
    <s v=""/>
    <s v=""/>
    <x v="2"/>
    <x v="3"/>
    <m/>
    <m/>
    <m/>
    <s v=""/>
    <s v=""/>
    <s v=""/>
    <s v=""/>
    <n v="111"/>
    <m/>
    <n v="0.93840000000000001"/>
    <n v="1.0933200000000001"/>
    <s v="individual"/>
    <m/>
    <m/>
    <s v="x"/>
    <m/>
  </r>
  <r>
    <x v="1"/>
    <x v="9"/>
    <x v="9"/>
    <s v="Braun"/>
    <s v="Otto Philipp Braun"/>
    <x v="1"/>
    <s v="nicht verkauft"/>
    <x v="2"/>
    <s v=""/>
    <s v=""/>
    <s v=""/>
    <s v=""/>
    <x v="2"/>
    <x v="3"/>
    <m/>
    <m/>
    <m/>
    <s v=""/>
    <s v=""/>
    <s v=""/>
    <s v=""/>
    <n v="62"/>
    <m/>
    <n v="2.2521599999999999"/>
    <n v="2.5510799999999998"/>
    <s v="individual"/>
    <m/>
    <m/>
    <s v="x"/>
    <m/>
  </r>
  <r>
    <x v="0"/>
    <x v="10"/>
    <x v="10"/>
    <s v="von Metzler"/>
    <m/>
    <x v="1"/>
    <s v="nicht verkauft"/>
    <x v="1"/>
    <n v="1"/>
    <n v="0"/>
    <n v="0"/>
    <n v="4"/>
    <x v="1"/>
    <x v="8"/>
    <n v="177"/>
    <n v="1.2"/>
    <n v="1.2"/>
    <n v="1.2"/>
    <n v="1.2"/>
    <n v="1.2"/>
    <n v="1.2"/>
    <m/>
    <n v="0"/>
    <m/>
    <m/>
    <s v=""/>
    <m/>
    <m/>
    <m/>
    <m/>
  </r>
  <r>
    <x v="0"/>
    <x v="11"/>
    <x v="11"/>
    <s v="Langness"/>
    <s v="Hermann Langness"/>
    <x v="1"/>
    <s v="nicht verkauft"/>
    <x v="1"/>
    <n v="0"/>
    <n v="0"/>
    <n v="0"/>
    <n v="5"/>
    <x v="1"/>
    <x v="7"/>
    <n v="145"/>
    <n v="1.6"/>
    <n v="1.6"/>
    <n v="1.4"/>
    <n v="1.4"/>
    <n v="1.4"/>
    <n v="1.2"/>
    <m/>
    <n v="0"/>
    <m/>
    <m/>
    <s v=""/>
    <m/>
    <m/>
    <m/>
    <m/>
  </r>
  <r>
    <x v="0"/>
    <x v="12"/>
    <x v="12"/>
    <s v="Bauer"/>
    <s v="Yvonne, Mirja, Saskia und Nicola Bauer"/>
    <x v="1"/>
    <s v="nicht verkauft"/>
    <x v="1"/>
    <n v="1"/>
    <n v="0"/>
    <n v="1"/>
    <n v="5"/>
    <x v="1"/>
    <x v="7"/>
    <n v="55"/>
    <n v="4"/>
    <n v="3.8"/>
    <n v="3.8"/>
    <n v="3.6"/>
    <n v="3.8"/>
    <n v="3.5"/>
    <m/>
    <n v="1"/>
    <n v="2.4398400000000002"/>
    <m/>
    <s v=""/>
    <m/>
    <m/>
    <m/>
    <n v="4"/>
  </r>
  <r>
    <x v="1"/>
    <x v="12"/>
    <x v="12"/>
    <s v="Bauer"/>
    <s v="Yvonne Bauer"/>
    <x v="1"/>
    <s v="nicht verkauft"/>
    <x v="2"/>
    <s v=""/>
    <s v=""/>
    <s v=""/>
    <s v=""/>
    <x v="2"/>
    <x v="3"/>
    <m/>
    <m/>
    <m/>
    <s v=""/>
    <s v=""/>
    <s v=""/>
    <s v=""/>
    <n v="64"/>
    <m/>
    <n v="2.4398400000000002"/>
    <n v="2.4599700000000002"/>
    <s v="individual"/>
    <m/>
    <m/>
    <s v="x"/>
    <m/>
  </r>
  <r>
    <x v="0"/>
    <x v="13"/>
    <x v="13"/>
    <s v="Baus"/>
    <m/>
    <x v="1"/>
    <s v="nicht verkauft"/>
    <x v="1"/>
    <n v="1"/>
    <n v="0"/>
    <n v="0"/>
    <n v="5"/>
    <x v="0"/>
    <x v="0"/>
    <n v="37"/>
    <n v="5.5"/>
    <n v="5.2"/>
    <n v="4.8"/>
    <n v="4.5"/>
    <n v="4.4000000000000004"/>
    <n v="4.2"/>
    <m/>
    <n v="0"/>
    <m/>
    <m/>
    <s v=""/>
    <m/>
    <m/>
    <s v="x"/>
    <m/>
  </r>
  <r>
    <x v="0"/>
    <x v="14"/>
    <x v="14"/>
    <s v="Schick"/>
    <s v="Karin Schick"/>
    <x v="1"/>
    <s v="nicht verkauft"/>
    <x v="1"/>
    <n v="0"/>
    <n v="0"/>
    <n v="1"/>
    <n v="3"/>
    <x v="1"/>
    <x v="8"/>
    <n v="139"/>
    <n v="2"/>
    <n v="1.6"/>
    <n v="2.8"/>
    <n v="2.6"/>
    <n v="1.4"/>
    <n v="1.3"/>
    <n v="76"/>
    <n v="1"/>
    <n v="1.68912"/>
    <n v="2.0955299999999997"/>
    <s v="individual"/>
    <m/>
    <m/>
    <m/>
    <n v="2"/>
  </r>
  <r>
    <x v="0"/>
    <x v="15"/>
    <x v="15"/>
    <s v="Benteler"/>
    <m/>
    <x v="1"/>
    <s v="nicht verkauft"/>
    <x v="1"/>
    <n v="0"/>
    <n v="0"/>
    <n v="0"/>
    <n v="17"/>
    <x v="0"/>
    <x v="9"/>
    <n v="166"/>
    <n v="1.5"/>
    <n v="1.4"/>
    <n v="1"/>
    <n v="1.5"/>
    <n v="2.2000000000000002"/>
    <n v="2.4"/>
    <m/>
    <n v="0"/>
    <m/>
    <m/>
    <s v=""/>
    <m/>
    <m/>
    <m/>
    <m/>
  </r>
  <r>
    <x v="0"/>
    <x v="16"/>
    <x v="16"/>
    <s v="Berggrün"/>
    <m/>
    <x v="0"/>
    <s v="Investments"/>
    <x v="0"/>
    <n v="0"/>
    <n v="0"/>
    <n v="0"/>
    <n v="1"/>
    <x v="0"/>
    <x v="10"/>
    <m/>
    <m/>
    <m/>
    <s v=""/>
    <s v=""/>
    <s v=""/>
    <s v=""/>
    <m/>
    <n v="0"/>
    <m/>
    <m/>
    <s v=""/>
    <m/>
    <m/>
    <s v="x"/>
    <m/>
  </r>
  <r>
    <x v="0"/>
    <x v="17"/>
    <x v="17"/>
    <s v="Mohn"/>
    <s v="Liz Mohn"/>
    <x v="1"/>
    <s v="nicht verkauft"/>
    <x v="1"/>
    <n v="0"/>
    <n v="0"/>
    <n v="0"/>
    <n v="11"/>
    <x v="1"/>
    <x v="5"/>
    <n v="26"/>
    <n v="7"/>
    <n v="6.3"/>
    <n v="4.5"/>
    <n v="4"/>
    <n v="3.8"/>
    <n v="3.8"/>
    <m/>
    <n v="0"/>
    <m/>
    <m/>
    <s v=""/>
    <n v="21"/>
    <n v="5.3269189999999993"/>
    <m/>
    <m/>
  </r>
  <r>
    <x v="0"/>
    <x v="18"/>
    <x v="18"/>
    <s v="Sahin und Türeci"/>
    <s v="Eheleute Ugur Sahin und Özlem Türeci"/>
    <x v="1"/>
    <s v="nicht verkauft"/>
    <x v="1"/>
    <n v="1"/>
    <n v="1"/>
    <n v="0.5"/>
    <n v="1"/>
    <x v="1"/>
    <x v="6"/>
    <n v="27"/>
    <n v="4.9000000000000004"/>
    <n v="6.1"/>
    <n v="13.5"/>
    <n v="2.2000000000000002"/>
    <n v="0.5"/>
    <s v="k. A."/>
    <n v="29"/>
    <n v="1"/>
    <n v="4.6920000000000002"/>
    <n v="4.82883"/>
    <s v="individual"/>
    <n v="25"/>
    <n v="4.7520069999999999"/>
    <s v="x"/>
    <n v="0"/>
  </r>
  <r>
    <x v="0"/>
    <x v="19"/>
    <x v="19"/>
    <s v="Birkenstock"/>
    <s v="Alex und Christian Birkenstock"/>
    <x v="1"/>
    <s v="Verkauf, 2021 ca. 4 Mrd€"/>
    <x v="0"/>
    <n v="0"/>
    <n v="0"/>
    <n v="0"/>
    <n v="2"/>
    <x v="1"/>
    <x v="1"/>
    <n v="116"/>
    <n v="2"/>
    <n v="2"/>
    <n v="2"/>
    <n v="0.4"/>
    <n v="0.4"/>
    <s v="k. A."/>
    <m/>
    <n v="2"/>
    <n v="3.0028800000000002"/>
    <n v="3.0977399999999999"/>
    <s v="individual"/>
    <m/>
    <m/>
    <m/>
    <n v="0"/>
  </r>
  <r>
    <x v="1"/>
    <x v="19"/>
    <x v="19"/>
    <s v="Birkenstock"/>
    <s v="Alex Birkenstock"/>
    <x v="1"/>
    <s v="Verkauf, 2021 ca. 4 Mrd€"/>
    <x v="2"/>
    <s v=""/>
    <s v=""/>
    <s v=""/>
    <s v=""/>
    <x v="2"/>
    <x v="3"/>
    <m/>
    <m/>
    <m/>
    <s v=""/>
    <s v=""/>
    <s v=""/>
    <s v=""/>
    <n v="86"/>
    <m/>
    <n v="1.5014400000000001"/>
    <n v="1.54887"/>
    <s v="individual"/>
    <m/>
    <m/>
    <s v="x"/>
    <m/>
  </r>
  <r>
    <x v="1"/>
    <x v="19"/>
    <x v="19"/>
    <s v="Birkenstock"/>
    <s v="Christian Birkenstock"/>
    <x v="1"/>
    <s v="Verkauf, 2021 ca. 4 Mrd€"/>
    <x v="2"/>
    <s v=""/>
    <s v=""/>
    <s v=""/>
    <s v=""/>
    <x v="2"/>
    <x v="3"/>
    <m/>
    <m/>
    <m/>
    <s v=""/>
    <s v=""/>
    <s v=""/>
    <s v=""/>
    <n v="87"/>
    <m/>
    <n v="1.5014400000000001"/>
    <n v="1.54887"/>
    <s v="individual"/>
    <m/>
    <m/>
    <s v="x"/>
    <m/>
  </r>
  <r>
    <x v="0"/>
    <x v="20"/>
    <x v="20"/>
    <s v="Quandt und Klatten"/>
    <s v="Stefan Quandt und Susanne Klatten"/>
    <x v="1"/>
    <s v="nicht verkauft"/>
    <x v="1"/>
    <n v="0"/>
    <n v="0"/>
    <n v="1"/>
    <n v="5"/>
    <x v="1"/>
    <x v="8"/>
    <n v="3"/>
    <n v="40.5"/>
    <n v="33.299999999999997"/>
    <n v="34.200000000000003"/>
    <n v="25"/>
    <n v="26.5"/>
    <n v="34"/>
    <m/>
    <n v="2"/>
    <n v="48.796799999999998"/>
    <n v="40.999499999999998"/>
    <s v="individual"/>
    <m/>
    <n v="41.770949999999999"/>
    <m/>
    <n v="3"/>
  </r>
  <r>
    <x v="1"/>
    <x v="20"/>
    <x v="20"/>
    <s v="Quandt und Klatten"/>
    <s v="Stefan Quandt"/>
    <x v="1"/>
    <s v="nicht verkauft"/>
    <x v="1"/>
    <n v="0"/>
    <n v="0"/>
    <n v="0"/>
    <n v="1"/>
    <x v="1"/>
    <x v="8"/>
    <m/>
    <m/>
    <m/>
    <s v=""/>
    <s v=""/>
    <s v=""/>
    <s v=""/>
    <n v="5"/>
    <m/>
    <n v="23.08464"/>
    <n v="18.859770000000001"/>
    <s v="individual"/>
    <n v="4"/>
    <n v="19.582940000000001"/>
    <s v="x"/>
    <m/>
  </r>
  <r>
    <x v="1"/>
    <x v="20"/>
    <x v="20"/>
    <s v="Quandt und Klatten"/>
    <s v="Susanne Klatten"/>
    <x v="1"/>
    <s v="nicht verkauft"/>
    <x v="1"/>
    <n v="0"/>
    <n v="0"/>
    <n v="1"/>
    <n v="4"/>
    <x v="1"/>
    <x v="8"/>
    <m/>
    <m/>
    <m/>
    <s v=""/>
    <s v=""/>
    <s v=""/>
    <s v=""/>
    <n v="4"/>
    <m/>
    <n v="25.712159999999997"/>
    <n v="22.13973"/>
    <s v="individual"/>
    <n v="3"/>
    <n v="22.188009999999998"/>
    <s v="x"/>
    <m/>
  </r>
  <r>
    <x v="0"/>
    <x v="21"/>
    <x v="21"/>
    <s v="Boehringer / von Baumbach"/>
    <m/>
    <x v="2"/>
    <s v="nicht verkauft"/>
    <x v="1"/>
    <n v="1"/>
    <n v="0"/>
    <n v="0"/>
    <n v="15"/>
    <x v="1"/>
    <x v="7"/>
    <m/>
    <m/>
    <m/>
    <s v=""/>
    <s v=""/>
    <s v=""/>
    <s v=""/>
    <m/>
    <n v="0"/>
    <m/>
    <m/>
    <s v=""/>
    <m/>
    <m/>
    <s v="x"/>
    <m/>
  </r>
  <r>
    <x v="1"/>
    <x v="22"/>
    <x v="22"/>
    <s v="Engelhorn"/>
    <s v="Heidemarie Engelhorn"/>
    <x v="1"/>
    <s v="Verkauf, 1997 Verkauf des Konzerns für 9,5 Mrd € (steuerfrei) "/>
    <x v="2"/>
    <s v=""/>
    <s v=""/>
    <s v=""/>
    <s v=""/>
    <x v="2"/>
    <x v="3"/>
    <n v="86"/>
    <n v="2.5"/>
    <n v="2.5"/>
    <n v="1.8"/>
    <n v="2.5"/>
    <n v="2.7"/>
    <n v="2.8"/>
    <m/>
    <m/>
    <m/>
    <m/>
    <s v=""/>
    <m/>
    <m/>
    <m/>
    <m/>
  </r>
  <r>
    <x v="1"/>
    <x v="22"/>
    <x v="22"/>
    <s v="Engelhorn"/>
    <s v="Julie und Philipp Engelhorn"/>
    <x v="1"/>
    <s v="Verkauf, 1997 Verkauf des Konzerns für 9,5 Mrd € (steuerfrei) "/>
    <x v="2"/>
    <s v=""/>
    <s v=""/>
    <s v=""/>
    <s v=""/>
    <x v="2"/>
    <x v="3"/>
    <n v="94"/>
    <n v="2.4"/>
    <n v="2.4"/>
    <n v="2.2000000000000002"/>
    <n v="2"/>
    <n v="2.2000000000000002"/>
    <n v="2.2999999999999998"/>
    <m/>
    <m/>
    <m/>
    <m/>
    <s v=""/>
    <m/>
    <m/>
    <m/>
    <m/>
  </r>
  <r>
    <x v="1"/>
    <x v="22"/>
    <x v="22"/>
    <s v="Engelhorn"/>
    <s v="Traudl Engelhorn-Vechiatto"/>
    <x v="1"/>
    <s v="Verkauf, 1997 Verkauf des Konzerns für 9,5 Mrd € (steuerfrei) "/>
    <x v="2"/>
    <s v=""/>
    <s v=""/>
    <s v=""/>
    <s v=""/>
    <x v="2"/>
    <x v="3"/>
    <n v="100"/>
    <n v="2.2000000000000002"/>
    <n v="2.2000000000000002"/>
    <n v="2"/>
    <n v="2"/>
    <n v="2.2000000000000002"/>
    <n v="2.2999999999999998"/>
    <n v="38"/>
    <m/>
    <m/>
    <n v="3.8266200000000001"/>
    <s v="family"/>
    <m/>
    <m/>
    <m/>
    <m/>
  </r>
  <r>
    <x v="0"/>
    <x v="22"/>
    <x v="22"/>
    <s v="Engelhorn"/>
    <m/>
    <x v="1"/>
    <s v="Verkauf, 1997 Verkauf des Konzerns für 9,5 Mrd € (steuerfrei) "/>
    <x v="0"/>
    <n v="0"/>
    <n v="0"/>
    <n v="1"/>
    <n v="20"/>
    <x v="1"/>
    <x v="1"/>
    <m/>
    <n v="7.1000000000000005"/>
    <n v="7.1000000000000005"/>
    <n v="6"/>
    <n v="6.5"/>
    <n v="7.1000000000000005"/>
    <n v="7.3999999999999995"/>
    <m/>
    <n v="0"/>
    <m/>
    <m/>
    <s v=""/>
    <m/>
    <m/>
    <m/>
    <s v="n.m."/>
  </r>
  <r>
    <x v="0"/>
    <x v="23"/>
    <x v="23"/>
    <s v="Boquoi"/>
    <s v="Josef Boquoi"/>
    <x v="1"/>
    <s v="nicht verkauft"/>
    <x v="1"/>
    <n v="0"/>
    <n v="0"/>
    <n v="0"/>
    <n v="6"/>
    <x v="1"/>
    <x v="2"/>
    <n v="111"/>
    <n v="2"/>
    <n v="2"/>
    <n v="2.1"/>
    <s v=""/>
    <n v="1.8"/>
    <n v="1.8"/>
    <n v="88"/>
    <n v="1"/>
    <n v="1.5014400000000001"/>
    <n v="1.54887"/>
    <s v="family"/>
    <m/>
    <m/>
    <m/>
    <n v="5"/>
  </r>
  <r>
    <x v="0"/>
    <x v="24"/>
    <x v="24"/>
    <s v="Bosch, Zundel &amp; Madelung"/>
    <m/>
    <x v="3"/>
    <s v="nicht verkauft"/>
    <x v="1"/>
    <n v="0"/>
    <n v="0"/>
    <n v="1"/>
    <n v="20"/>
    <x v="1"/>
    <x v="11"/>
    <n v="61"/>
    <n v="4"/>
    <n v="3.5"/>
    <n v="2.7"/>
    <n v="2.7"/>
    <n v="3.1"/>
    <n v="3.5"/>
    <m/>
    <n v="0"/>
    <m/>
    <m/>
    <s v=""/>
    <m/>
    <m/>
    <m/>
    <m/>
  </r>
  <r>
    <x v="0"/>
    <x v="25"/>
    <x v="25"/>
    <s v="Stoschek"/>
    <m/>
    <x v="1"/>
    <s v="nicht verkauft"/>
    <x v="1"/>
    <n v="0"/>
    <n v="0"/>
    <n v="0"/>
    <n v="5"/>
    <x v="1"/>
    <x v="7"/>
    <n v="135"/>
    <n v="1.7"/>
    <n v="1.7"/>
    <n v="1.9"/>
    <n v="2.2000000000000002"/>
    <n v="2.8"/>
    <n v="3"/>
    <m/>
    <n v="0"/>
    <m/>
    <m/>
    <s v=""/>
    <m/>
    <m/>
    <m/>
    <m/>
  </r>
  <r>
    <x v="0"/>
    <x v="26"/>
    <x v="26"/>
    <s v="Laukien"/>
    <m/>
    <x v="0"/>
    <s v="nicht verkauft"/>
    <x v="1"/>
    <n v="1"/>
    <n v="0"/>
    <n v="0"/>
    <n v="1"/>
    <x v="0"/>
    <x v="10"/>
    <n v="75"/>
    <n v="3.3"/>
    <n v="2.8"/>
    <n v="3.7"/>
    <n v="2.2000000000000002"/>
    <n v="2.4"/>
    <n v="2.1"/>
    <m/>
    <n v="0"/>
    <m/>
    <m/>
    <s v=""/>
    <m/>
    <m/>
    <s v="x"/>
    <m/>
  </r>
  <r>
    <x v="0"/>
    <x v="27"/>
    <x v="27"/>
    <s v="Busch"/>
    <m/>
    <x v="1"/>
    <s v="nicht verkauft"/>
    <x v="1"/>
    <n v="0"/>
    <n v="0"/>
    <n v="0"/>
    <n v="4"/>
    <x v="1"/>
    <x v="6"/>
    <n v="167"/>
    <n v="1.4"/>
    <n v="1.3"/>
    <n v="1.5"/>
    <n v="1.4"/>
    <n v="1"/>
    <n v="0.9"/>
    <m/>
    <n v="0"/>
    <m/>
    <m/>
    <s v=""/>
    <m/>
    <m/>
    <m/>
    <m/>
  </r>
  <r>
    <x v="0"/>
    <x v="28"/>
    <x v="28"/>
    <s v="Klenk, Nominacher und Rinke"/>
    <m/>
    <x v="1"/>
    <s v="nicht verkauft"/>
    <x v="1"/>
    <n v="1"/>
    <n v="1"/>
    <n v="0"/>
    <n v="3"/>
    <x v="1"/>
    <x v="6"/>
    <n v="34"/>
    <n v="7.7"/>
    <n v="5.5"/>
    <n v="1.5"/>
    <n v="1.2"/>
    <n v="0.7"/>
    <s v="k. A."/>
    <m/>
    <n v="0"/>
    <m/>
    <m/>
    <s v=""/>
    <m/>
    <m/>
    <m/>
    <m/>
  </r>
  <r>
    <x v="0"/>
    <x v="29"/>
    <x v="29"/>
    <s v="Scheufele"/>
    <m/>
    <x v="1"/>
    <s v="nicht verkauft"/>
    <x v="1"/>
    <n v="1"/>
    <n v="0"/>
    <n v="0"/>
    <n v="3"/>
    <x v="0"/>
    <x v="0"/>
    <n v="186"/>
    <n v="1.1000000000000001"/>
    <n v="1.1000000000000001"/>
    <n v="1.1000000000000001"/>
    <n v="1.2"/>
    <n v="1.3"/>
    <n v="1.4"/>
    <m/>
    <n v="0"/>
    <m/>
    <m/>
    <s v=""/>
    <m/>
    <m/>
    <m/>
    <m/>
  </r>
  <r>
    <x v="0"/>
    <x v="30"/>
    <x v="30"/>
    <s v="Claas"/>
    <m/>
    <x v="1"/>
    <s v="nicht verkauft"/>
    <x v="1"/>
    <n v="0"/>
    <n v="0"/>
    <n v="1"/>
    <n v="8"/>
    <x v="1"/>
    <x v="5"/>
    <n v="96"/>
    <n v="2.8"/>
    <n v="2.4"/>
    <n v="1.9"/>
    <n v="1.8"/>
    <n v="2"/>
    <n v="2"/>
    <m/>
    <n v="0"/>
    <m/>
    <m/>
    <s v=""/>
    <m/>
    <m/>
    <m/>
    <m/>
  </r>
  <r>
    <x v="0"/>
    <x v="31"/>
    <x v="31"/>
    <s v="Gotthardt"/>
    <m/>
    <x v="1"/>
    <s v="nicht verkauft"/>
    <x v="1"/>
    <n v="0"/>
    <n v="0"/>
    <n v="0"/>
    <n v="2"/>
    <x v="1"/>
    <x v="5"/>
    <n v="156"/>
    <n v="1.4"/>
    <n v="1.4"/>
    <n v="2.1"/>
    <n v="2"/>
    <n v="1.4"/>
    <n v="1.3"/>
    <m/>
    <n v="0"/>
    <m/>
    <m/>
    <s v=""/>
    <m/>
    <m/>
    <m/>
    <m/>
  </r>
  <r>
    <x v="0"/>
    <x v="32"/>
    <x v="32"/>
    <s v="Conle"/>
    <s v="Henning und Dieter Conle"/>
    <x v="1"/>
    <s v="nicht verkauft"/>
    <x v="1"/>
    <n v="1"/>
    <n v="1"/>
    <n v="0"/>
    <n v="5"/>
    <x v="1"/>
    <x v="12"/>
    <n v="211"/>
    <n v="1"/>
    <n v="1"/>
    <s v="k. A."/>
    <s v="k. A."/>
    <s v="k. A."/>
    <s v="k. A."/>
    <m/>
    <n v="0"/>
    <m/>
    <m/>
    <s v=""/>
    <m/>
    <m/>
    <m/>
    <m/>
  </r>
  <r>
    <x v="0"/>
    <x v="33"/>
    <x v="33"/>
    <s v="Schulenberg"/>
    <s v="Klaus-Peter Schulenberg"/>
    <x v="1"/>
    <s v="nicht verkauft"/>
    <x v="1"/>
    <n v="1"/>
    <n v="1"/>
    <n v="0"/>
    <n v="2"/>
    <x v="1"/>
    <x v="5"/>
    <n v="110"/>
    <n v="2.2000000000000002"/>
    <n v="2"/>
    <n v="2.2000000000000002"/>
    <n v="1.6"/>
    <n v="2.5"/>
    <n v="2.2999999999999998"/>
    <n v="57"/>
    <n v="1"/>
    <n v="3.0028800000000002"/>
    <n v="2.8244100000000003"/>
    <s v="individual"/>
    <m/>
    <m/>
    <s v="x"/>
    <n v="1"/>
  </r>
  <r>
    <x v="0"/>
    <x v="34"/>
    <x v="34"/>
    <s v="Rohde-Dachser und Simon"/>
    <m/>
    <x v="1"/>
    <s v="nicht verkauft"/>
    <x v="1"/>
    <n v="0"/>
    <n v="0"/>
    <n v="0"/>
    <n v="12"/>
    <x v="1"/>
    <x v="6"/>
    <n v="81"/>
    <n v="2.9"/>
    <n v="2.7"/>
    <n v="2.2999999999999998"/>
    <n v="2.5"/>
    <n v="2.7"/>
    <n v="2.5"/>
    <m/>
    <n v="0"/>
    <m/>
    <m/>
    <s v=""/>
    <m/>
    <m/>
    <m/>
    <m/>
  </r>
  <r>
    <x v="0"/>
    <x v="35"/>
    <x v="35"/>
    <s v="Wirtz"/>
    <m/>
    <x v="1"/>
    <s v="nicht verkauft"/>
    <x v="1"/>
    <n v="1"/>
    <n v="0"/>
    <n v="0"/>
    <n v="19"/>
    <x v="1"/>
    <x v="7"/>
    <n v="157"/>
    <n v="1.4"/>
    <n v="1.4"/>
    <n v="1.8"/>
    <n v="1.8"/>
    <n v="2"/>
    <n v="2.6"/>
    <m/>
    <n v="0"/>
    <m/>
    <m/>
    <s v=""/>
    <m/>
    <m/>
    <m/>
    <m/>
  </r>
  <r>
    <x v="0"/>
    <x v="36"/>
    <x v="36"/>
    <s v="Deichmann"/>
    <s v="Heinrich Deichmann"/>
    <x v="1"/>
    <s v="nicht verkauft"/>
    <x v="1"/>
    <n v="1"/>
    <n v="0"/>
    <n v="0"/>
    <n v="8"/>
    <x v="1"/>
    <x v="6"/>
    <n v="51"/>
    <n v="4.4000000000000004"/>
    <n v="3.8"/>
    <n v="4.0999999999999996"/>
    <n v="4.3"/>
    <n v="4.5"/>
    <n v="4.4000000000000004"/>
    <m/>
    <n v="0"/>
    <m/>
    <m/>
    <s v=""/>
    <n v="20"/>
    <n v="5.6952220000000002"/>
    <m/>
    <m/>
  </r>
  <r>
    <x v="0"/>
    <x v="37"/>
    <x v="37"/>
    <s v="Beier"/>
    <s v="Wilhelm Beier"/>
    <x v="1"/>
    <s v="nicht verkauft"/>
    <x v="1"/>
    <n v="0"/>
    <n v="0"/>
    <n v="0"/>
    <n v="3"/>
    <x v="1"/>
    <x v="6"/>
    <n v="134"/>
    <n v="1.8"/>
    <n v="1.7"/>
    <n v="3.2"/>
    <n v="1.9"/>
    <n v="1.4"/>
    <n v="1.2"/>
    <n v="60"/>
    <n v="1"/>
    <n v="1.8768"/>
    <n v="2.6421899999999998"/>
    <s v="family"/>
    <m/>
    <m/>
    <m/>
    <n v="2"/>
  </r>
  <r>
    <x v="0"/>
    <x v="38"/>
    <x v="38"/>
    <s v="Diehl"/>
    <m/>
    <x v="1"/>
    <s v="nicht verkauft"/>
    <x v="1"/>
    <n v="0"/>
    <n v="0"/>
    <n v="0"/>
    <n v="7"/>
    <x v="1"/>
    <x v="7"/>
    <n v="144"/>
    <n v="1.8"/>
    <n v="1.6"/>
    <n v="1.4"/>
    <n v="1.4"/>
    <n v="1.9"/>
    <n v="2"/>
    <m/>
    <n v="0"/>
    <m/>
    <m/>
    <s v=""/>
    <m/>
    <m/>
    <m/>
    <m/>
  </r>
  <r>
    <x v="0"/>
    <x v="39"/>
    <x v="39"/>
    <s v="Dietz"/>
    <m/>
    <x v="1"/>
    <s v="nicht verkauft"/>
    <x v="1"/>
    <n v="1"/>
    <n v="0"/>
    <n v="0"/>
    <n v="1"/>
    <x v="1"/>
    <x v="8"/>
    <n v="207"/>
    <n v="1"/>
    <n v="1"/>
    <n v="0.9"/>
    <s v="k. A."/>
    <s v="k. A."/>
    <s v="k. A."/>
    <m/>
    <n v="0"/>
    <m/>
    <m/>
    <s v=""/>
    <m/>
    <m/>
    <s v="x"/>
    <m/>
  </r>
  <r>
    <x v="0"/>
    <x v="40"/>
    <x v="40"/>
    <s v="Fischer"/>
    <m/>
    <x v="1"/>
    <s v="nicht verkauft"/>
    <x v="1"/>
    <n v="0"/>
    <n v="0"/>
    <n v="0.5"/>
    <n v="2"/>
    <x v="1"/>
    <x v="7"/>
    <n v="95"/>
    <n v="3.5"/>
    <n v="2.4"/>
    <n v="2"/>
    <n v="1.8"/>
    <n v="1.6"/>
    <n v="1.3"/>
    <m/>
    <n v="0"/>
    <m/>
    <m/>
    <s v=""/>
    <m/>
    <m/>
    <s v="x"/>
    <m/>
  </r>
  <r>
    <x v="0"/>
    <x v="41"/>
    <x v="41"/>
    <s v="Werner und Lehmann"/>
    <s v="Kevin David Lehmann"/>
    <x v="1"/>
    <s v="nicht verkauft"/>
    <x v="1"/>
    <n v="1"/>
    <n v="0"/>
    <n v="0"/>
    <n v="10"/>
    <x v="1"/>
    <x v="11"/>
    <n v="36"/>
    <n v="6"/>
    <n v="5.2"/>
    <n v="4.8"/>
    <n v="4.5999999999999996"/>
    <n v="4.4000000000000004"/>
    <n v="4.4000000000000004"/>
    <n v="71"/>
    <n v="1"/>
    <n v="2.1583199999999998"/>
    <n v="2.1866400000000001"/>
    <s v="individual"/>
    <m/>
    <m/>
    <m/>
    <n v="9"/>
  </r>
  <r>
    <x v="0"/>
    <x v="42"/>
    <x v="42"/>
    <s v="Dohle"/>
    <s v="Kurt Dohle"/>
    <x v="1"/>
    <s v="nicht verkauft"/>
    <x v="1"/>
    <n v="0"/>
    <n v="0"/>
    <n v="0"/>
    <n v="3"/>
    <x v="1"/>
    <x v="7"/>
    <n v="161"/>
    <n v="1.4"/>
    <n v="1.4"/>
    <n v="1.3"/>
    <n v="1.5"/>
    <n v="1.5"/>
    <n v="1.8"/>
    <m/>
    <n v="0"/>
    <m/>
    <m/>
    <s v=""/>
    <m/>
    <m/>
    <m/>
    <m/>
  </r>
  <r>
    <x v="0"/>
    <x v="43"/>
    <x v="43"/>
    <s v="Gemmer und Klein"/>
    <m/>
    <x v="1"/>
    <s v="nicht verkauft"/>
    <x v="1"/>
    <n v="0"/>
    <n v="0"/>
    <n v="0"/>
    <n v="7"/>
    <x v="1"/>
    <x v="6"/>
    <n v="208"/>
    <n v="1"/>
    <n v="1"/>
    <n v="0.8"/>
    <n v="0.9"/>
    <n v="0.9"/>
    <n v="1"/>
    <m/>
    <n v="0"/>
    <m/>
    <m/>
    <s v=""/>
    <m/>
    <m/>
    <m/>
    <m/>
  </r>
  <r>
    <x v="1"/>
    <x v="44"/>
    <x v="44"/>
    <s v="Oetker"/>
    <s v="Richard und Philip Oetker, Rudolf Louis Schweizer, Markus von Luttitz und Ludwig Graf Douglas"/>
    <x v="1"/>
    <s v="nicht verkauft"/>
    <x v="2"/>
    <s v=""/>
    <s v=""/>
    <s v=""/>
    <s v=""/>
    <x v="2"/>
    <x v="3"/>
    <n v="43"/>
    <n v="4.5"/>
    <n v="4.5"/>
    <n v="4.5"/>
    <n v="7.4"/>
    <n v="7.6"/>
    <n v="8"/>
    <m/>
    <m/>
    <m/>
    <m/>
    <s v=""/>
    <m/>
    <m/>
    <m/>
    <m/>
  </r>
  <r>
    <x v="1"/>
    <x v="44"/>
    <x v="44"/>
    <s v="Oetker"/>
    <s v="Alfred, Carl Ferdinand und Julia Oetker"/>
    <x v="1"/>
    <s v="nicht verkauft"/>
    <x v="2"/>
    <s v=""/>
    <s v=""/>
    <s v=""/>
    <s v=""/>
    <x v="2"/>
    <x v="3"/>
    <n v="59"/>
    <n v="3"/>
    <n v="3.5"/>
    <n v="3.5"/>
    <n v="7.4"/>
    <n v="7.6"/>
    <n v="8"/>
    <m/>
    <m/>
    <m/>
    <m/>
    <s v=""/>
    <m/>
    <m/>
    <m/>
    <m/>
  </r>
  <r>
    <x v="1"/>
    <x v="44"/>
    <x v="44"/>
    <s v="Oetker"/>
    <s v="Alfred Oetker"/>
    <x v="1"/>
    <s v="nicht verkauft"/>
    <x v="2"/>
    <s v=""/>
    <s v=""/>
    <s v=""/>
    <s v=""/>
    <x v="2"/>
    <x v="3"/>
    <m/>
    <m/>
    <m/>
    <m/>
    <m/>
    <m/>
    <m/>
    <n v="52"/>
    <m/>
    <n v="3.6597599999999999"/>
    <n v="3.0066299999999999"/>
    <s v="individual"/>
    <m/>
    <m/>
    <s v="x"/>
    <m/>
  </r>
  <r>
    <x v="1"/>
    <x v="44"/>
    <x v="44"/>
    <s v="Oetker"/>
    <s v="Carl Ferdinand Oetker"/>
    <x v="1"/>
    <s v="nicht verkauft"/>
    <x v="2"/>
    <s v=""/>
    <s v=""/>
    <s v=""/>
    <s v=""/>
    <x v="2"/>
    <x v="3"/>
    <m/>
    <m/>
    <m/>
    <m/>
    <m/>
    <m/>
    <m/>
    <n v="53"/>
    <m/>
    <n v="3.6597599999999999"/>
    <n v="3.0066299999999999"/>
    <s v="individual"/>
    <m/>
    <m/>
    <s v="x"/>
    <m/>
  </r>
  <r>
    <x v="1"/>
    <x v="44"/>
    <x v="44"/>
    <s v="Oetker"/>
    <s v="Julia Oetker"/>
    <x v="1"/>
    <s v="nicht verkauft"/>
    <x v="2"/>
    <s v=""/>
    <s v=""/>
    <s v=""/>
    <s v=""/>
    <x v="2"/>
    <x v="3"/>
    <m/>
    <m/>
    <m/>
    <m/>
    <m/>
    <m/>
    <m/>
    <n v="54"/>
    <m/>
    <n v="3.6597599999999999"/>
    <n v="3.0066299999999999"/>
    <s v="individual"/>
    <m/>
    <m/>
    <s v="x"/>
    <m/>
  </r>
  <r>
    <x v="0"/>
    <x v="44"/>
    <x v="44"/>
    <s v="Oetker"/>
    <m/>
    <x v="1"/>
    <s v="nicht verkauft"/>
    <x v="1"/>
    <n v="0"/>
    <n v="0"/>
    <n v="1"/>
    <n v="23"/>
    <x v="1"/>
    <x v="7"/>
    <m/>
    <n v="7.5"/>
    <n v="8"/>
    <n v="8"/>
    <n v="14.8"/>
    <n v="15.2"/>
    <n v="16"/>
    <m/>
    <n v="3"/>
    <n v="10.979279999999999"/>
    <n v="9.0198900000000002"/>
    <s v=""/>
    <m/>
    <m/>
    <m/>
    <n v="20"/>
  </r>
  <r>
    <x v="0"/>
    <x v="45"/>
    <x v="45"/>
    <s v="Dräxlmaier"/>
    <s v="Fritz Dräxlmaier"/>
    <x v="1"/>
    <s v="nicht verkauft"/>
    <x v="1"/>
    <n v="1"/>
    <n v="0"/>
    <n v="0"/>
    <n v="2"/>
    <x v="1"/>
    <x v="7"/>
    <n v="164"/>
    <n v="2"/>
    <n v="1.4"/>
    <n v="1.2"/>
    <n v="1"/>
    <n v="1.1000000000000001"/>
    <n v="1.2"/>
    <n v="99"/>
    <n v="1"/>
    <n v="1.7829599999999999"/>
    <n v="1.3666499999999999"/>
    <s v="individual"/>
    <m/>
    <m/>
    <m/>
    <n v="1"/>
  </r>
  <r>
    <x v="1"/>
    <x v="46"/>
    <x v="46"/>
    <s v="Droege"/>
    <s v="Walter P. J. Droege"/>
    <x v="1"/>
    <s v="nicht verkauft"/>
    <x v="2"/>
    <s v=""/>
    <s v=""/>
    <s v=""/>
    <s v=""/>
    <x v="2"/>
    <x v="3"/>
    <m/>
    <m/>
    <m/>
    <m/>
    <m/>
    <m/>
    <m/>
    <n v="36"/>
    <m/>
    <n v="3.2844000000000002"/>
    <n v="3.9177299999999997"/>
    <s v="individual"/>
    <m/>
    <m/>
    <m/>
    <m/>
  </r>
  <r>
    <x v="0"/>
    <x v="46"/>
    <x v="46"/>
    <s v="Droege"/>
    <s v="Walter P. J. Droege und Hedda im Brahm Droege"/>
    <x v="1"/>
    <s v="nicht verkauft"/>
    <x v="0"/>
    <n v="1"/>
    <n v="1"/>
    <n v="0"/>
    <n v="6"/>
    <x v="1"/>
    <x v="8"/>
    <n v="38"/>
    <n v="5"/>
    <n v="5"/>
    <n v="4.5999999999999996"/>
    <n v="4.5999999999999996"/>
    <n v="4.4000000000000004"/>
    <n v="4.2"/>
    <m/>
    <n v="2"/>
    <n v="4.2228000000000003"/>
    <n v="5.01105"/>
    <s v="individual"/>
    <m/>
    <m/>
    <m/>
    <n v="4"/>
  </r>
  <r>
    <x v="1"/>
    <x v="46"/>
    <x v="46"/>
    <s v="Droege"/>
    <s v="Hedda im Brahm Droege"/>
    <x v="1"/>
    <s v="nicht verkauft"/>
    <x v="2"/>
    <s v=""/>
    <s v=""/>
    <s v=""/>
    <s v=""/>
    <x v="2"/>
    <x v="3"/>
    <m/>
    <m/>
    <m/>
    <s v=""/>
    <s v=""/>
    <s v=""/>
    <s v=""/>
    <n v="114"/>
    <m/>
    <n v="0.93840000000000001"/>
    <n v="1.0933200000000001"/>
    <s v="individual"/>
    <m/>
    <m/>
    <m/>
    <m/>
  </r>
  <r>
    <x v="0"/>
    <x v="47"/>
    <x v="47"/>
    <s v="Pohl"/>
    <s v="Andreas und Reinfried Pohl, Jr."/>
    <x v="1"/>
    <s v="nicht verkauft"/>
    <x v="1"/>
    <n v="1"/>
    <n v="1"/>
    <n v="0"/>
    <n v="8"/>
    <x v="1"/>
    <x v="11"/>
    <n v="79"/>
    <n v="2.9"/>
    <n v="2.8"/>
    <n v="2.5"/>
    <n v="1.8"/>
    <n v="2.1"/>
    <s v="k. A."/>
    <m/>
    <n v="2"/>
    <n v="3.0028800000000002"/>
    <n v="2.7332999999999998"/>
    <s v="individual"/>
    <m/>
    <m/>
    <m/>
    <n v="6"/>
  </r>
  <r>
    <x v="1"/>
    <x v="47"/>
    <x v="47"/>
    <s v="Pohl"/>
    <s v="Andreas Pohl"/>
    <x v="1"/>
    <s v="nicht verkauft"/>
    <x v="2"/>
    <s v=""/>
    <s v=""/>
    <s v=""/>
    <s v=""/>
    <x v="2"/>
    <x v="3"/>
    <m/>
    <m/>
    <m/>
    <s v=""/>
    <s v=""/>
    <s v=""/>
    <s v=""/>
    <n v="100"/>
    <m/>
    <n v="1.5014400000000001"/>
    <n v="1.3666499999999999"/>
    <s v="individual"/>
    <m/>
    <m/>
    <s v="x"/>
    <m/>
  </r>
  <r>
    <x v="1"/>
    <x v="47"/>
    <x v="47"/>
    <s v="Pohl"/>
    <s v="Reinfried Pohl, Jr."/>
    <x v="1"/>
    <s v="nicht verkauft"/>
    <x v="2"/>
    <s v=""/>
    <s v=""/>
    <s v=""/>
    <s v=""/>
    <x v="2"/>
    <x v="3"/>
    <m/>
    <m/>
    <m/>
    <s v=""/>
    <s v=""/>
    <s v=""/>
    <s v=""/>
    <n v="101"/>
    <m/>
    <n v="1.5014400000000001"/>
    <n v="1.3666499999999999"/>
    <s v="individual"/>
    <m/>
    <m/>
    <s v="x"/>
    <m/>
  </r>
  <r>
    <x v="0"/>
    <x v="48"/>
    <x v="48"/>
    <s v="Dyckerhoff"/>
    <m/>
    <x v="1"/>
    <s v="Verkauf, 2002 für 500m€"/>
    <x v="0"/>
    <n v="0"/>
    <n v="0"/>
    <n v="0"/>
    <n v="350"/>
    <x v="1"/>
    <x v="1"/>
    <n v="195"/>
    <n v="1"/>
    <n v="1"/>
    <n v="1"/>
    <n v="1.1000000000000001"/>
    <n v="1.2000000000000002"/>
    <s v="k. A."/>
    <m/>
    <n v="0"/>
    <m/>
    <m/>
    <s v=""/>
    <m/>
    <m/>
    <m/>
    <m/>
  </r>
  <r>
    <x v="0"/>
    <x v="49"/>
    <x v="49"/>
    <s v="Trautwein und Scharf"/>
    <m/>
    <x v="4"/>
    <s v="nicht verkauft"/>
    <x v="1"/>
    <n v="1"/>
    <n v="0"/>
    <n v="0"/>
    <n v="8"/>
    <x v="1"/>
    <x v="11"/>
    <n v="206"/>
    <n v="0.8"/>
    <n v="1"/>
    <n v="0.9"/>
    <n v="1"/>
    <n v="1.1000000000000001"/>
    <s v="k. A."/>
    <m/>
    <n v="0"/>
    <m/>
    <m/>
    <s v=""/>
    <m/>
    <m/>
    <m/>
    <m/>
  </r>
  <r>
    <x v="0"/>
    <x v="50"/>
    <x v="50"/>
    <s v="Wobben"/>
    <s v="Thekla und Marie Wobben"/>
    <x v="1"/>
    <s v="nicht verkauft"/>
    <x v="1"/>
    <n v="0"/>
    <n v="0"/>
    <n v="1"/>
    <n v="2"/>
    <x v="1"/>
    <x v="7"/>
    <n v="97"/>
    <n v="2.4"/>
    <n v="2.2000000000000002"/>
    <n v="2.5"/>
    <n v="3.5"/>
    <n v="4.5"/>
    <n v="5.3"/>
    <n v="25"/>
    <n v="0"/>
    <m/>
    <n v="5.2843799999999996"/>
    <s v="individual"/>
    <m/>
    <m/>
    <s v="x"/>
    <s v="n.m."/>
  </r>
  <r>
    <x v="0"/>
    <x v="51"/>
    <x v="51"/>
    <s v="Langer"/>
    <s v="Hans J., Marie und Uli Langer"/>
    <x v="2"/>
    <s v="nicht verkauft"/>
    <x v="1"/>
    <n v="1"/>
    <n v="1"/>
    <n v="0.5"/>
    <n v="3"/>
    <x v="1"/>
    <x v="8"/>
    <n v="472"/>
    <n v="0.4"/>
    <n v="0.4"/>
    <s v=""/>
    <s v=""/>
    <s v=""/>
    <s v=""/>
    <m/>
    <n v="1"/>
    <n v="2.5336800000000004"/>
    <n v="2.1866400000000001"/>
    <s v="individual"/>
    <m/>
    <m/>
    <m/>
    <n v="2"/>
  </r>
  <r>
    <x v="1"/>
    <x v="51"/>
    <x v="51"/>
    <s v="Langer"/>
    <s v="Hans Langer"/>
    <x v="2"/>
    <s v="nicht verkauft"/>
    <x v="2"/>
    <s v=""/>
    <s v=""/>
    <s v=""/>
    <s v=""/>
    <x v="2"/>
    <x v="3"/>
    <m/>
    <m/>
    <m/>
    <s v=""/>
    <s v=""/>
    <s v=""/>
    <s v=""/>
    <n v="70"/>
    <m/>
    <n v="2.5336800000000004"/>
    <n v="2.1866400000000001"/>
    <s v="individual"/>
    <m/>
    <m/>
    <s v="x"/>
    <m/>
  </r>
  <r>
    <x v="0"/>
    <x v="52"/>
    <x v="52"/>
    <s v="Familien Hinz, Arp, von Loeper, Schulz und Weilandt"/>
    <m/>
    <x v="1"/>
    <s v="nicht verkauft"/>
    <x v="1"/>
    <n v="0"/>
    <n v="0"/>
    <n v="1"/>
    <n v="24"/>
    <x v="1"/>
    <x v="6"/>
    <n v="183"/>
    <n v="1.2"/>
    <n v="1.2"/>
    <n v="0.9"/>
    <n v="0.9"/>
    <n v="0.8"/>
    <s v="k. A."/>
    <m/>
    <n v="0"/>
    <m/>
    <m/>
    <s v=""/>
    <m/>
    <m/>
    <m/>
    <m/>
  </r>
  <r>
    <x v="0"/>
    <x v="53"/>
    <x v="53"/>
    <s v="Wesjohann"/>
    <s v="Erich Wesjohann"/>
    <x v="1"/>
    <s v="nicht verkauft"/>
    <x v="1"/>
    <n v="1"/>
    <n v="0"/>
    <n v="0"/>
    <n v="4"/>
    <x v="1"/>
    <x v="11"/>
    <n v="126"/>
    <n v="2.1"/>
    <n v="1.9"/>
    <n v="1.5"/>
    <n v="0.8"/>
    <n v="0.8"/>
    <n v="0.7"/>
    <n v="27"/>
    <n v="1"/>
    <n v="4.9735199999999997"/>
    <n v="5.1021599999999996"/>
    <s v="family"/>
    <m/>
    <m/>
    <s v="x"/>
    <n v="3"/>
  </r>
  <r>
    <x v="0"/>
    <x v="54"/>
    <x v="54"/>
    <s v="Loh"/>
    <s v="Friedhelm Loh"/>
    <x v="1"/>
    <s v="nicht verkauft"/>
    <x v="1"/>
    <n v="1"/>
    <n v="0"/>
    <n v="0"/>
    <n v="4"/>
    <x v="1"/>
    <x v="7"/>
    <n v="60"/>
    <n v="4.5"/>
    <n v="3.5"/>
    <n v="3.5"/>
    <n v="2.2999999999999998"/>
    <n v="2.5"/>
    <n v="2.4"/>
    <n v="12"/>
    <n v="1"/>
    <n v="9.1024799999999999"/>
    <n v="8.1087900000000008"/>
    <s v="individual"/>
    <m/>
    <m/>
    <s v="x"/>
    <n v="3"/>
  </r>
  <r>
    <x v="0"/>
    <x v="55"/>
    <x v="55"/>
    <s v="Stoll"/>
    <m/>
    <x v="1"/>
    <s v="nicht verkauft"/>
    <x v="1"/>
    <n v="0"/>
    <n v="0"/>
    <n v="0"/>
    <n v="15"/>
    <x v="1"/>
    <x v="7"/>
    <n v="109"/>
    <n v="2.2000000000000002"/>
    <n v="2"/>
    <n v="2.2000000000000002"/>
    <n v="2"/>
    <n v="2"/>
    <n v="2"/>
    <m/>
    <n v="0"/>
    <m/>
    <m/>
    <s v=""/>
    <m/>
    <m/>
    <m/>
    <m/>
  </r>
  <r>
    <x v="0"/>
    <x v="56"/>
    <x v="56"/>
    <s v="Fielmann"/>
    <s v="Günther und Marc Fielmann"/>
    <x v="1"/>
    <s v="nicht verkauft"/>
    <x v="1"/>
    <n v="1"/>
    <n v="0"/>
    <n v="0"/>
    <n v="3"/>
    <x v="1"/>
    <x v="8"/>
    <n v="88"/>
    <n v="2.9"/>
    <n v="2.4"/>
    <n v="4.0999999999999996"/>
    <n v="4.0999999999999996"/>
    <n v="4.0999999999999996"/>
    <n v="3.6"/>
    <n v="34"/>
    <n v="1"/>
    <n v="3.6597599999999999"/>
    <n v="4.2821700000000007"/>
    <s v="family"/>
    <m/>
    <m/>
    <m/>
    <n v="2"/>
  </r>
  <r>
    <x v="0"/>
    <x v="57"/>
    <x v="57"/>
    <s v="Flick"/>
    <m/>
    <x v="1"/>
    <s v="Verkauf, 1986 für 3,2 Mrd DM nach Steuern verk. "/>
    <x v="0"/>
    <n v="0"/>
    <n v="0"/>
    <n v="1"/>
    <n v="5"/>
    <x v="1"/>
    <x v="1"/>
    <n v="78"/>
    <n v="3"/>
    <n v="2.8"/>
    <n v="2.8"/>
    <n v="2.7"/>
    <n v="2.8"/>
    <n v="3"/>
    <m/>
    <n v="0"/>
    <m/>
    <m/>
    <s v=""/>
    <m/>
    <m/>
    <m/>
    <m/>
  </r>
  <r>
    <x v="0"/>
    <x v="58"/>
    <x v="58"/>
    <s v="Freiberger"/>
    <s v="Ernst Freiberger"/>
    <x v="1"/>
    <s v="nicht verkauft"/>
    <x v="1"/>
    <n v="1"/>
    <n v="1"/>
    <n v="0"/>
    <n v="5"/>
    <x v="1"/>
    <x v="7"/>
    <n v="67"/>
    <n v="3"/>
    <n v="3.2"/>
    <n v="3"/>
    <n v="2"/>
    <n v="1.8"/>
    <n v="1.5"/>
    <m/>
    <n v="0"/>
    <m/>
    <m/>
    <s v=""/>
    <m/>
    <m/>
    <m/>
    <m/>
  </r>
  <r>
    <x v="0"/>
    <x v="59"/>
    <x v="59"/>
    <s v="Toeller"/>
    <s v="Torsten Toeller"/>
    <x v="1"/>
    <s v="nicht verkauft"/>
    <x v="1"/>
    <n v="0"/>
    <n v="0"/>
    <n v="0"/>
    <n v="4"/>
    <x v="1"/>
    <x v="6"/>
    <n v="123"/>
    <n v="2.1"/>
    <n v="2"/>
    <n v="1.8"/>
    <n v="1.6"/>
    <n v="1.5"/>
    <n v="1.4"/>
    <n v="78"/>
    <n v="1"/>
    <n v="1.9706400000000002"/>
    <n v="2.0044200000000001"/>
    <s v="individual"/>
    <m/>
    <m/>
    <m/>
    <n v="3"/>
  </r>
  <r>
    <x v="0"/>
    <x v="60"/>
    <x v="60"/>
    <s v="Freudenberg"/>
    <m/>
    <x v="1"/>
    <s v="nicht verkauft"/>
    <x v="1"/>
    <n v="0"/>
    <n v="0"/>
    <n v="0"/>
    <n v="320"/>
    <x v="1"/>
    <x v="6"/>
    <n v="42"/>
    <n v="5.4"/>
    <n v="4.5999999999999996"/>
    <n v="4.3"/>
    <n v="4.5"/>
    <n v="5"/>
    <s v="k. A."/>
    <m/>
    <n v="0"/>
    <m/>
    <m/>
    <s v=""/>
    <m/>
    <m/>
    <m/>
    <m/>
  </r>
  <r>
    <x v="0"/>
    <x v="61"/>
    <x v="61"/>
    <s v="Happel"/>
    <s v="Otto Happel, Jr."/>
    <x v="1"/>
    <s v="Verkauf "/>
    <x v="0"/>
    <n v="0"/>
    <n v="0"/>
    <n v="0"/>
    <n v="6"/>
    <x v="1"/>
    <x v="1"/>
    <n v="48"/>
    <n v="4.2"/>
    <n v="4"/>
    <n v="3.8"/>
    <n v="4"/>
    <n v="4"/>
    <n v="3.5"/>
    <n v="56"/>
    <n v="1"/>
    <n v="2.7213599999999998"/>
    <n v="2.8244100000000003"/>
    <s v="individual"/>
    <m/>
    <m/>
    <m/>
    <n v="5"/>
  </r>
  <r>
    <x v="0"/>
    <x v="62"/>
    <x v="62"/>
    <s v="Brandstätter"/>
    <m/>
    <x v="3"/>
    <s v="nicht verkauft"/>
    <x v="1"/>
    <n v="0"/>
    <n v="0"/>
    <n v="1"/>
    <n v="2"/>
    <x v="1"/>
    <x v="11"/>
    <n v="147"/>
    <s v="nicht aufgelistet"/>
    <n v="1.6"/>
    <n v="1.1000000000000001"/>
    <n v="1.3"/>
    <n v="1.5"/>
    <n v="1.5"/>
    <m/>
    <n v="0"/>
    <m/>
    <m/>
    <s v=""/>
    <m/>
    <m/>
    <m/>
    <m/>
  </r>
  <r>
    <x v="0"/>
    <x v="63"/>
    <x v="63"/>
    <s v="Gerling"/>
    <s v="Rolf Gerling"/>
    <x v="1"/>
    <s v="Verkauf, 2005 – 1,3 Mrd€ "/>
    <x v="0"/>
    <n v="0"/>
    <n v="0"/>
    <n v="0"/>
    <n v="4"/>
    <x v="1"/>
    <x v="1"/>
    <n v="179"/>
    <n v="1.2"/>
    <n v="1.2"/>
    <n v="1.2"/>
    <n v="1"/>
    <n v="1"/>
    <n v="1.1000000000000001"/>
    <n v="89"/>
    <n v="1"/>
    <n v="1.59528"/>
    <n v="1.54887"/>
    <s v="individual"/>
    <m/>
    <m/>
    <m/>
    <n v="3"/>
  </r>
  <r>
    <x v="0"/>
    <x v="64"/>
    <x v="64"/>
    <s v="Gerhold"/>
    <s v="Karl Gerhold"/>
    <x v="1"/>
    <s v="Verkauf, 2016 (75), 2021 (100%  für 4 Mrd€ verk.) "/>
    <x v="0"/>
    <n v="1"/>
    <n v="0"/>
    <n v="0"/>
    <n v="4"/>
    <x v="1"/>
    <x v="1"/>
    <n v="191"/>
    <n v="1.1000000000000001"/>
    <n v="1.1000000000000001"/>
    <n v="0.6"/>
    <n v="0.6"/>
    <n v="0.4"/>
    <n v="0.4"/>
    <m/>
    <n v="0"/>
    <m/>
    <m/>
    <s v=""/>
    <m/>
    <m/>
    <m/>
    <m/>
  </r>
  <r>
    <x v="0"/>
    <x v="65"/>
    <x v="65"/>
    <s v="Hagenmeyer"/>
    <m/>
    <x v="1"/>
    <s v="Verkauf, 2015 für 1,75 Mrd € "/>
    <x v="0"/>
    <n v="0"/>
    <n v="0"/>
    <n v="0"/>
    <n v="10"/>
    <x v="1"/>
    <x v="1"/>
    <n v="143"/>
    <n v="1.6"/>
    <n v="1.6"/>
    <n v="1.5"/>
    <n v="1.1000000000000001"/>
    <n v="1.2"/>
    <n v="1.2"/>
    <m/>
    <n v="0"/>
    <m/>
    <m/>
    <s v=""/>
    <m/>
    <m/>
    <m/>
    <m/>
  </r>
  <r>
    <x v="0"/>
    <x v="66"/>
    <x v="66"/>
    <s v="Bruch"/>
    <s v="Thomas Bruch"/>
    <x v="1"/>
    <s v="nicht verkauft"/>
    <x v="1"/>
    <n v="1"/>
    <n v="0"/>
    <n v="0"/>
    <n v="4"/>
    <x v="1"/>
    <x v="7"/>
    <n v="105"/>
    <n v="2.1"/>
    <n v="2.1"/>
    <n v="2.2999999999999998"/>
    <n v="2.2000000000000002"/>
    <n v="2.2000000000000002"/>
    <n v="2.1"/>
    <n v="102"/>
    <n v="1"/>
    <n v="1.03224"/>
    <n v="1.2755399999999999"/>
    <s v="individual"/>
    <m/>
    <m/>
    <m/>
    <n v="3"/>
  </r>
  <r>
    <x v="0"/>
    <x v="67"/>
    <x v="67"/>
    <s v="Goldbeck"/>
    <m/>
    <x v="1"/>
    <s v="nicht verkauft"/>
    <x v="1"/>
    <n v="1"/>
    <n v="0"/>
    <n v="0"/>
    <n v="5"/>
    <x v="1"/>
    <x v="6"/>
    <n v="104"/>
    <n v="2.4"/>
    <n v="2.2000000000000002"/>
    <n v="1.6"/>
    <n v="1.4"/>
    <n v="1.3"/>
    <n v="1.1000000000000001"/>
    <m/>
    <n v="0"/>
    <m/>
    <m/>
    <s v=""/>
    <m/>
    <m/>
    <m/>
    <m/>
  </r>
  <r>
    <x v="0"/>
    <x v="68"/>
    <x v="68"/>
    <s v="Grohe"/>
    <s v="Klaus Grohe"/>
    <x v="1"/>
    <s v="nicht verkauft"/>
    <x v="1"/>
    <n v="0"/>
    <n v="0"/>
    <n v="0"/>
    <n v="10"/>
    <x v="1"/>
    <x v="6"/>
    <n v="188"/>
    <n v="1.1000000000000001"/>
    <n v="1.1000000000000001"/>
    <n v="1.1000000000000001"/>
    <n v="0.8"/>
    <n v="0.7"/>
    <n v="0.6"/>
    <m/>
    <n v="0"/>
    <m/>
    <m/>
    <s v=""/>
    <m/>
    <m/>
    <m/>
    <m/>
  </r>
  <r>
    <x v="0"/>
    <x v="69"/>
    <x v="69"/>
    <s v="Gruner und Jahr"/>
    <m/>
    <x v="1"/>
    <s v="Verkauf 1973"/>
    <x v="0"/>
    <n v="0"/>
    <n v="0"/>
    <n v="0"/>
    <n v="18"/>
    <x v="1"/>
    <x v="1"/>
    <n v="113"/>
    <n v="1.8"/>
    <n v="2"/>
    <n v="2"/>
    <n v="2"/>
    <n v="2"/>
    <n v="2"/>
    <m/>
    <n v="0"/>
    <m/>
    <m/>
    <s v=""/>
    <m/>
    <m/>
    <m/>
    <m/>
  </r>
  <r>
    <x v="0"/>
    <x v="70"/>
    <x v="70"/>
    <s v="Hager"/>
    <m/>
    <x v="1"/>
    <s v="nicht verkauft"/>
    <x v="1"/>
    <n v="1"/>
    <n v="0"/>
    <n v="0"/>
    <n v="7"/>
    <x v="1"/>
    <x v="6"/>
    <n v="124"/>
    <n v="2"/>
    <n v="2"/>
    <n v="1.7"/>
    <n v="1.5"/>
    <n v="1.5"/>
    <n v="1.5"/>
    <m/>
    <n v="0"/>
    <m/>
    <m/>
    <s v=""/>
    <m/>
    <m/>
    <m/>
    <m/>
  </r>
  <r>
    <x v="0"/>
    <x v="71"/>
    <x v="71"/>
    <s v="Gollwitzer und Haindl-Hieber, Haindl, Holzhey"/>
    <m/>
    <x v="1"/>
    <s v="Verkauf 2001  3,6 Mrd€ "/>
    <x v="0"/>
    <n v="0"/>
    <n v="0"/>
    <n v="0"/>
    <n v="24"/>
    <x v="1"/>
    <x v="1"/>
    <m/>
    <n v="3.5"/>
    <n v="3.5"/>
    <n v="3.2"/>
    <n v="3.0999999999999996"/>
    <n v="2.9000000000000004"/>
    <n v="2.9000000000000004"/>
    <m/>
    <n v="0"/>
    <m/>
    <m/>
    <m/>
    <m/>
    <m/>
    <m/>
    <m/>
  </r>
  <r>
    <x v="1"/>
    <x v="71"/>
    <x v="71"/>
    <s v="Haindl"/>
    <s v="Clemens Haindl"/>
    <x v="1"/>
    <s v="Verkauf 2001  3,6 Mrd€ "/>
    <x v="0"/>
    <n v="0"/>
    <n v="0"/>
    <n v="0"/>
    <n v="17"/>
    <x v="1"/>
    <x v="1"/>
    <n v="131"/>
    <n v="1.8"/>
    <n v="1.8"/>
    <n v="1.5"/>
    <n v="1.4"/>
    <n v="1.1000000000000001"/>
    <n v="1.1000000000000001"/>
    <m/>
    <m/>
    <m/>
    <m/>
    <s v=""/>
    <m/>
    <m/>
    <m/>
    <m/>
  </r>
  <r>
    <x v="1"/>
    <x v="71"/>
    <x v="71"/>
    <s v="Holzhey"/>
    <m/>
    <x v="1"/>
    <s v="Verkauf 2001  3,6 Mrd€ "/>
    <x v="2"/>
    <s v=""/>
    <s v=""/>
    <s v=""/>
    <s v=""/>
    <x v="2"/>
    <x v="3"/>
    <n v="290"/>
    <n v="0.7"/>
    <n v="0.7"/>
    <n v="0.7"/>
    <n v="0.7"/>
    <n v="0.7"/>
    <n v="0.7"/>
    <m/>
    <m/>
    <m/>
    <m/>
    <s v=""/>
    <m/>
    <m/>
    <m/>
    <m/>
  </r>
  <r>
    <x v="1"/>
    <x v="71"/>
    <x v="71"/>
    <s v="Gollwitzer und Haindl-Hieber"/>
    <m/>
    <x v="1"/>
    <s v="Verkauf 2001  3,6 Mrd€ "/>
    <x v="0"/>
    <n v="0"/>
    <n v="0"/>
    <n v="0"/>
    <n v="7"/>
    <x v="1"/>
    <x v="1"/>
    <n v="196"/>
    <n v="1"/>
    <n v="1"/>
    <n v="1"/>
    <n v="1"/>
    <n v="1.1000000000000001"/>
    <n v="1.1000000000000001"/>
    <m/>
    <m/>
    <m/>
    <m/>
    <s v=""/>
    <m/>
    <m/>
    <m/>
    <m/>
  </r>
  <r>
    <x v="0"/>
    <x v="72"/>
    <x v="72"/>
    <s v="Haniel"/>
    <m/>
    <x v="1"/>
    <s v="nicht verkauft"/>
    <x v="1"/>
    <n v="0"/>
    <n v="0"/>
    <n v="0"/>
    <n v="750"/>
    <x v="1"/>
    <x v="11"/>
    <n v="40"/>
    <n v="4.5"/>
    <n v="4.7"/>
    <n v="5"/>
    <n v="5"/>
    <n v="6"/>
    <s v="k. A."/>
    <m/>
    <n v="0"/>
    <m/>
    <m/>
    <s v=""/>
    <m/>
    <m/>
    <m/>
    <m/>
  </r>
  <r>
    <x v="0"/>
    <x v="73"/>
    <x v="73"/>
    <s v="Riegel"/>
    <m/>
    <x v="1"/>
    <s v="nicht verkauft"/>
    <x v="1"/>
    <n v="1"/>
    <n v="0"/>
    <n v="0"/>
    <n v="17"/>
    <x v="1"/>
    <x v="7"/>
    <n v="70"/>
    <n v="3"/>
    <n v="3"/>
    <n v="2.8"/>
    <n v="3"/>
    <n v="3.1"/>
    <n v="3"/>
    <m/>
    <n v="0"/>
    <m/>
    <m/>
    <s v=""/>
    <m/>
    <m/>
    <m/>
    <m/>
  </r>
  <r>
    <x v="0"/>
    <x v="74"/>
    <x v="74"/>
    <s v="Hueck"/>
    <m/>
    <x v="1"/>
    <s v="Verkauf 2021, ca. 4 Mrd€ "/>
    <x v="0"/>
    <n v="0"/>
    <n v="0"/>
    <n v="0"/>
    <n v="50"/>
    <x v="1"/>
    <x v="1"/>
    <n v="39"/>
    <n v="5"/>
    <n v="4.8"/>
    <n v="5.0999999999999996"/>
    <n v="4"/>
    <n v="3.8"/>
    <s v="k. A."/>
    <m/>
    <n v="0"/>
    <m/>
    <m/>
    <s v=""/>
    <m/>
    <m/>
    <m/>
    <m/>
  </r>
  <r>
    <x v="0"/>
    <x v="75"/>
    <x v="75"/>
    <s v="Schnabel"/>
    <s v="Dieter und Stephan Schnabel"/>
    <x v="1"/>
    <s v="nicht verkauft"/>
    <x v="1"/>
    <n v="1"/>
    <n v="0"/>
    <n v="0"/>
    <n v="7"/>
    <x v="1"/>
    <x v="8"/>
    <n v="127"/>
    <n v="2.1"/>
    <n v="1.8"/>
    <n v="2.2000000000000002"/>
    <n v="2.5"/>
    <n v="2.8"/>
    <n v="3"/>
    <m/>
    <n v="2"/>
    <n v="3.6597600000000003"/>
    <n v="2.4599700000000002"/>
    <s v="individual"/>
    <m/>
    <m/>
    <m/>
    <n v="5"/>
  </r>
  <r>
    <x v="1"/>
    <x v="75"/>
    <x v="75"/>
    <s v="Schnabel"/>
    <s v="Dieter Schnabel"/>
    <x v="1"/>
    <s v="nicht verkauft"/>
    <x v="2"/>
    <s v=""/>
    <s v=""/>
    <s v=""/>
    <s v=""/>
    <x v="2"/>
    <x v="3"/>
    <m/>
    <m/>
    <m/>
    <s v=""/>
    <s v=""/>
    <s v=""/>
    <s v=""/>
    <n v="90"/>
    <m/>
    <n v="2.4398400000000002"/>
    <n v="1.54887"/>
    <s v="individual"/>
    <m/>
    <m/>
    <s v="x"/>
    <m/>
  </r>
  <r>
    <x v="1"/>
    <x v="75"/>
    <x v="75"/>
    <s v="Schnabel"/>
    <s v="Stephan Schnabel"/>
    <x v="1"/>
    <s v="nicht verkauft"/>
    <x v="2"/>
    <s v=""/>
    <s v=""/>
    <s v=""/>
    <s v=""/>
    <x v="2"/>
    <x v="3"/>
    <m/>
    <m/>
    <m/>
    <s v=""/>
    <s v=""/>
    <s v=""/>
    <s v=""/>
    <n v="133"/>
    <m/>
    <n v="1.2199200000000001"/>
    <n v="0.91110000000000002"/>
    <s v="individual"/>
    <m/>
    <m/>
    <m/>
    <m/>
  </r>
  <r>
    <x v="0"/>
    <x v="76"/>
    <x v="76"/>
    <s v="Henkel"/>
    <s v="Christoph Henkel"/>
    <x v="1"/>
    <s v="nicht verkauft"/>
    <x v="1"/>
    <n v="0"/>
    <n v="0"/>
    <n v="1"/>
    <n v="100"/>
    <x v="1"/>
    <x v="5"/>
    <n v="12"/>
    <n v="15.2"/>
    <n v="14"/>
    <n v="16.5"/>
    <n v="18"/>
    <n v="20"/>
    <s v="k. A."/>
    <n v="103"/>
    <n v="1"/>
    <n v="1.31376"/>
    <n v="1.2755399999999999"/>
    <s v="individual"/>
    <m/>
    <m/>
    <m/>
    <n v="99"/>
  </r>
  <r>
    <x v="0"/>
    <x v="77"/>
    <x v="77"/>
    <s v="Heraeus"/>
    <m/>
    <x v="1"/>
    <s v="nicht verkauft"/>
    <x v="1"/>
    <n v="1"/>
    <n v="0"/>
    <n v="0"/>
    <n v="100"/>
    <x v="1"/>
    <x v="11"/>
    <n v="22"/>
    <n v="7.4"/>
    <n v="7.5"/>
    <n v="7.5"/>
    <n v="7"/>
    <n v="6.8"/>
    <s v="k. A."/>
    <m/>
    <n v="0"/>
    <m/>
    <m/>
    <s v=""/>
    <m/>
    <m/>
    <m/>
    <m/>
  </r>
  <r>
    <x v="1"/>
    <x v="78"/>
    <x v="78"/>
    <s v="Strüngmann"/>
    <s v="Andreas Strüngmann"/>
    <x v="1"/>
    <s v="Verkauf 2005 f. 7,5 Mrd$ "/>
    <x v="2"/>
    <s v=""/>
    <s v=""/>
    <s v=""/>
    <s v=""/>
    <x v="2"/>
    <x v="3"/>
    <n v="9"/>
    <n v="13"/>
    <n v="14.8"/>
    <n v="24"/>
    <n v="5.5"/>
    <n v="4.4000000000000004"/>
    <n v="4.0999999999999996"/>
    <n v="8"/>
    <m/>
    <n v="10.791600000000001"/>
    <n v="10.842090000000001"/>
    <s v="family"/>
    <n v="10"/>
    <n v="11.677899999999999"/>
    <m/>
    <m/>
  </r>
  <r>
    <x v="1"/>
    <x v="78"/>
    <x v="78"/>
    <s v="Strüngmann"/>
    <s v="Thomas Strüngmann"/>
    <x v="1"/>
    <s v="Verkauf 2005 f. 7,5 Mrd$ "/>
    <x v="2"/>
    <s v=""/>
    <s v=""/>
    <s v=""/>
    <s v=""/>
    <x v="2"/>
    <x v="3"/>
    <n v="10"/>
    <n v="13"/>
    <n v="14.8"/>
    <n v="24"/>
    <n v="5.5"/>
    <n v="4.4000000000000004"/>
    <n v="4.0999999999999996"/>
    <n v="9"/>
    <m/>
    <n v="10.791600000000001"/>
    <n v="10.842090000000001"/>
    <s v="family"/>
    <n v="9"/>
    <n v="11.677899999999999"/>
    <m/>
    <m/>
  </r>
  <r>
    <x v="0"/>
    <x v="78"/>
    <x v="78"/>
    <s v="Strüngmann"/>
    <s v="Andreas und Thomas Strüngmann"/>
    <x v="1"/>
    <s v="Verkauf 2005 f. 7,5 Mrd$ "/>
    <x v="0"/>
    <n v="0"/>
    <n v="0"/>
    <n v="0"/>
    <n v="8"/>
    <x v="1"/>
    <x v="1"/>
    <m/>
    <n v="26"/>
    <n v="29.6"/>
    <n v="48"/>
    <n v="11"/>
    <n v="8.8000000000000007"/>
    <n v="8.1999999999999993"/>
    <m/>
    <n v="2"/>
    <n v="21.583200000000001"/>
    <n v="21.684180000000001"/>
    <s v=""/>
    <m/>
    <m/>
    <s v="x"/>
    <n v="6"/>
  </r>
  <r>
    <x v="0"/>
    <x v="79"/>
    <x v="79"/>
    <s v="Hipp"/>
    <m/>
    <x v="1"/>
    <s v="nicht verkauft"/>
    <x v="1"/>
    <n v="1"/>
    <n v="0"/>
    <n v="0"/>
    <n v="11"/>
    <x v="0"/>
    <x v="0"/>
    <n v="197"/>
    <n v="1"/>
    <n v="1"/>
    <n v="1"/>
    <n v="1"/>
    <n v="1"/>
    <n v="1"/>
    <m/>
    <n v="0"/>
    <m/>
    <m/>
    <s v=""/>
    <m/>
    <m/>
    <m/>
    <m/>
  </r>
  <r>
    <x v="0"/>
    <x v="80"/>
    <x v="80"/>
    <s v="Holtzbrinck"/>
    <s v="Stefan von Holtzbrinck und Christiane Schöller"/>
    <x v="1"/>
    <s v="nicht verkauft"/>
    <x v="1"/>
    <n v="1"/>
    <n v="0"/>
    <n v="0"/>
    <n v="4"/>
    <x v="1"/>
    <x v="7"/>
    <n v="128"/>
    <n v="1.7"/>
    <n v="1.8"/>
    <n v="1.8"/>
    <n v="1.5"/>
    <n v="1.6"/>
    <n v="1.7"/>
    <m/>
    <n v="2"/>
    <n v="5.72424"/>
    <n v="5.2843800000000005"/>
    <s v="individual"/>
    <m/>
    <m/>
    <m/>
    <n v="2"/>
  </r>
  <r>
    <x v="1"/>
    <x v="80"/>
    <x v="80"/>
    <s v="Holtzbrinck"/>
    <s v="Christiane Schöller"/>
    <x v="1"/>
    <s v="nicht verkauft"/>
    <x v="2"/>
    <s v=""/>
    <s v=""/>
    <s v=""/>
    <s v=""/>
    <x v="2"/>
    <x v="3"/>
    <m/>
    <m/>
    <m/>
    <s v=""/>
    <s v=""/>
    <s v=""/>
    <s v=""/>
    <n v="68"/>
    <m/>
    <n v="2.5336800000000004"/>
    <n v="2.2777500000000002"/>
    <s v="individual"/>
    <m/>
    <m/>
    <s v="x"/>
    <m/>
  </r>
  <r>
    <x v="1"/>
    <x v="80"/>
    <x v="80"/>
    <s v="Holtzbrinck"/>
    <s v="Stefan von Holtzbrinck"/>
    <x v="1"/>
    <s v="nicht verkauft"/>
    <x v="2"/>
    <s v=""/>
    <s v=""/>
    <s v=""/>
    <s v=""/>
    <x v="2"/>
    <x v="3"/>
    <m/>
    <m/>
    <m/>
    <s v=""/>
    <s v=""/>
    <s v=""/>
    <s v=""/>
    <n v="55"/>
    <m/>
    <n v="3.1905600000000001"/>
    <n v="3.0066299999999999"/>
    <s v="individual"/>
    <m/>
    <m/>
    <s v="x"/>
    <m/>
  </r>
  <r>
    <x v="0"/>
    <x v="81"/>
    <x v="81"/>
    <s v="Hornbach"/>
    <m/>
    <x v="1"/>
    <s v="nicht verkauft"/>
    <x v="1"/>
    <n v="0"/>
    <n v="0"/>
    <n v="0"/>
    <n v="33"/>
    <x v="1"/>
    <x v="5"/>
    <n v="99"/>
    <n v="2.1"/>
    <n v="2.2000000000000002"/>
    <n v="2.2000000000000002"/>
    <n v="2"/>
    <n v="1.5"/>
    <s v="k. A."/>
    <m/>
    <n v="0"/>
    <m/>
    <m/>
    <s v=""/>
    <m/>
    <m/>
    <m/>
    <m/>
  </r>
  <r>
    <x v="0"/>
    <x v="82"/>
    <x v="82"/>
    <s v="Burda"/>
    <s v="Hubert Burda"/>
    <x v="1"/>
    <s v="nicht verkauft"/>
    <x v="1"/>
    <n v="0"/>
    <n v="0"/>
    <n v="0"/>
    <n v="3"/>
    <x v="1"/>
    <x v="7"/>
    <n v="56"/>
    <n v="3.8"/>
    <n v="3.7"/>
    <n v="4"/>
    <n v="4"/>
    <n v="4"/>
    <n v="4"/>
    <n v="44"/>
    <n v="1"/>
    <n v="3.8474399999999997"/>
    <n v="3.5532900000000001"/>
    <s v="individual"/>
    <m/>
    <m/>
    <s v="x"/>
    <n v="2"/>
  </r>
  <r>
    <x v="0"/>
    <x v="83"/>
    <x v="83"/>
    <s v="Hymer"/>
    <m/>
    <x v="1"/>
    <s v="Verkauf 2018 für 2,1 Mrd €"/>
    <x v="0"/>
    <n v="0"/>
    <n v="0"/>
    <n v="0.5"/>
    <n v="3"/>
    <x v="1"/>
    <x v="1"/>
    <n v="141"/>
    <n v="1.6"/>
    <n v="1.6"/>
    <n v="1.6"/>
    <n v="1.6"/>
    <n v="1.8"/>
    <n v="2"/>
    <m/>
    <n v="0"/>
    <m/>
    <m/>
    <s v=""/>
    <m/>
    <m/>
    <m/>
    <m/>
  </r>
  <r>
    <x v="0"/>
    <x v="84"/>
    <x v="84"/>
    <s v="Schaeffler"/>
    <s v="Georg Schaeffler und Maria-Elisabeth Schaeffler-Thumann"/>
    <x v="1"/>
    <s v="nicht verkauft"/>
    <x v="1"/>
    <n v="0"/>
    <n v="0"/>
    <n v="0"/>
    <n v="2"/>
    <x v="1"/>
    <x v="7"/>
    <n v="18"/>
    <n v="9.1"/>
    <n v="8.1"/>
    <n v="12.1"/>
    <n v="10.5"/>
    <n v="13.4"/>
    <n v="17"/>
    <m/>
    <n v="2"/>
    <n v="12.011519999999999"/>
    <n v="9.2021099999999993"/>
    <s v="individual"/>
    <m/>
    <m/>
    <m/>
    <n v="0"/>
  </r>
  <r>
    <x v="1"/>
    <x v="84"/>
    <x v="84"/>
    <s v="Schaeffler"/>
    <s v="Georg Schaeffler"/>
    <x v="1"/>
    <s v="nicht verkauft"/>
    <x v="2"/>
    <s v=""/>
    <s v=""/>
    <s v=""/>
    <s v=""/>
    <x v="2"/>
    <x v="3"/>
    <m/>
    <m/>
    <m/>
    <s v=""/>
    <s v=""/>
    <s v=""/>
    <s v=""/>
    <n v="15"/>
    <m/>
    <n v="9.5716799999999989"/>
    <n v="7.3799099999999997"/>
    <s v="individual"/>
    <n v="18"/>
    <n v="5.7311540000000001"/>
    <s v="x"/>
    <m/>
  </r>
  <r>
    <x v="1"/>
    <x v="84"/>
    <x v="84"/>
    <s v="Schaeffler"/>
    <s v="Maria-Elisabeth Schaeffler-Thumann"/>
    <x v="1"/>
    <s v="nicht verkauft"/>
    <x v="2"/>
    <s v=""/>
    <s v=""/>
    <s v=""/>
    <s v=""/>
    <x v="2"/>
    <x v="3"/>
    <m/>
    <m/>
    <m/>
    <s v=""/>
    <s v=""/>
    <s v=""/>
    <s v=""/>
    <n v="79"/>
    <m/>
    <n v="2.4398400000000002"/>
    <n v="1.8222"/>
    <s v="individual"/>
    <m/>
    <m/>
    <s v="x"/>
    <m/>
  </r>
  <r>
    <x v="0"/>
    <x v="85"/>
    <x v="85"/>
    <s v="Reimann"/>
    <m/>
    <x v="0"/>
    <s v="Verkauf und Investment"/>
    <x v="0"/>
    <n v="0"/>
    <n v="0"/>
    <n v="0"/>
    <n v="12"/>
    <x v="0"/>
    <x v="13"/>
    <n v="2"/>
    <n v="30.5"/>
    <n v="34"/>
    <n v="29.5"/>
    <n v="32"/>
    <n v="35"/>
    <n v="33"/>
    <m/>
    <n v="4"/>
    <n v="20.269440000000003"/>
    <m/>
    <s v="individual"/>
    <m/>
    <m/>
    <s v="x"/>
    <n v="8"/>
  </r>
  <r>
    <x v="1"/>
    <x v="85"/>
    <x v="85"/>
    <s v="Reimann"/>
    <s v="Wolfgang Reimann"/>
    <x v="1"/>
    <s v="Verkauf und Investment"/>
    <x v="2"/>
    <s v=""/>
    <s v=""/>
    <s v=""/>
    <s v=""/>
    <x v="2"/>
    <x v="3"/>
    <m/>
    <m/>
    <m/>
    <s v=""/>
    <s v=""/>
    <s v=""/>
    <s v=""/>
    <n v="21"/>
    <m/>
    <n v="5.0673600000000008"/>
    <n v="5.2843799999999996"/>
    <s v="individual"/>
    <m/>
    <m/>
    <m/>
    <m/>
  </r>
  <r>
    <x v="1"/>
    <x v="85"/>
    <x v="85"/>
    <s v="Reimann"/>
    <s v="Matthias Reimann-Andersen"/>
    <x v="1"/>
    <s v="Verkauf und Investment"/>
    <x v="2"/>
    <s v=""/>
    <s v=""/>
    <s v=""/>
    <s v=""/>
    <x v="2"/>
    <x v="3"/>
    <m/>
    <m/>
    <m/>
    <s v=""/>
    <s v=""/>
    <s v=""/>
    <s v=""/>
    <n v="22"/>
    <m/>
    <n v="5.0673600000000008"/>
    <n v="5.2843799999999996"/>
    <s v="individual"/>
    <m/>
    <m/>
    <m/>
    <m/>
  </r>
  <r>
    <x v="1"/>
    <x v="85"/>
    <x v="85"/>
    <s v="Reimann"/>
    <s v="Renate Reimann-Haas"/>
    <x v="1"/>
    <s v="Verkauf und Investment"/>
    <x v="2"/>
    <s v=""/>
    <s v=""/>
    <s v=""/>
    <s v=""/>
    <x v="2"/>
    <x v="3"/>
    <m/>
    <m/>
    <m/>
    <s v=""/>
    <s v=""/>
    <s v=""/>
    <s v=""/>
    <n v="24"/>
    <m/>
    <n v="5.0673600000000008"/>
    <n v="5.2843799999999996"/>
    <s v="individual"/>
    <m/>
    <m/>
    <m/>
    <m/>
  </r>
  <r>
    <x v="1"/>
    <x v="85"/>
    <x v="85"/>
    <s v="Reimann"/>
    <s v="Stefan Reimann-Andersen"/>
    <x v="1"/>
    <s v="Verkauf und Investment"/>
    <x v="2"/>
    <s v=""/>
    <s v=""/>
    <s v=""/>
    <s v=""/>
    <x v="2"/>
    <x v="3"/>
    <m/>
    <m/>
    <m/>
    <s v=""/>
    <s v=""/>
    <s v=""/>
    <s v=""/>
    <n v="23"/>
    <m/>
    <n v="5.0673600000000008"/>
    <n v="5.2843799999999996"/>
    <s v="individual"/>
    <m/>
    <m/>
    <m/>
    <m/>
  </r>
  <r>
    <x v="1"/>
    <x v="85"/>
    <x v="85"/>
    <s v="Reimann"/>
    <s v="Andrea Reimann-Ciardelli"/>
    <x v="1"/>
    <s v="Verkauf und Investment"/>
    <x v="3"/>
    <m/>
    <m/>
    <m/>
    <m/>
    <x v="3"/>
    <x v="14"/>
    <m/>
    <m/>
    <m/>
    <m/>
    <m/>
    <m/>
    <m/>
    <m/>
    <m/>
    <m/>
    <m/>
    <m/>
    <m/>
    <m/>
    <m/>
    <m/>
  </r>
  <r>
    <x v="0"/>
    <x v="86"/>
    <x v="86"/>
    <s v="Rehm und Findel-Mast"/>
    <s v="Florian Rehm, Christina Flügel und Andreas Kreuter"/>
    <x v="1"/>
    <s v="nicht verkauft"/>
    <x v="1"/>
    <n v="0"/>
    <n v="0"/>
    <n v="0"/>
    <n v="5"/>
    <x v="1"/>
    <x v="6"/>
    <n v="158"/>
    <n v="1.7"/>
    <n v="1.4"/>
    <n v="1.6"/>
    <n v="1.6"/>
    <n v="1.6"/>
    <s v="k. A."/>
    <m/>
    <n v="0"/>
    <m/>
    <m/>
    <s v=""/>
    <m/>
    <m/>
    <m/>
    <m/>
  </r>
  <r>
    <x v="0"/>
    <x v="87"/>
    <x v="87"/>
    <s v="Jebsen und Jessen"/>
    <m/>
    <x v="1"/>
    <s v="nicht verkauft"/>
    <x v="1"/>
    <n v="1"/>
    <n v="0"/>
    <n v="0"/>
    <n v="3"/>
    <x v="1"/>
    <x v="7"/>
    <n v="173"/>
    <n v="1.5"/>
    <n v="1.3"/>
    <n v="0.7"/>
    <n v="0.4"/>
    <n v="0.5"/>
    <s v="k. A."/>
    <m/>
    <n v="0"/>
    <m/>
    <m/>
    <s v=""/>
    <m/>
    <m/>
    <m/>
    <m/>
  </r>
  <r>
    <x v="0"/>
    <x v="88"/>
    <x v="88"/>
    <s v="Buchmann"/>
    <s v="Josef Buchmann"/>
    <x v="1"/>
    <s v="nicht verkauft"/>
    <x v="1"/>
    <n v="0"/>
    <n v="0"/>
    <n v="0"/>
    <n v="1"/>
    <x v="1"/>
    <x v="7"/>
    <n v="176"/>
    <n v="1.1000000000000001"/>
    <n v="1.2"/>
    <n v="1.2"/>
    <n v="1.2"/>
    <n v="1.4"/>
    <n v="1.3"/>
    <m/>
    <n v="0"/>
    <m/>
    <m/>
    <s v=""/>
    <m/>
    <m/>
    <s v="x"/>
    <m/>
  </r>
  <r>
    <x v="0"/>
    <x v="89"/>
    <x v="89"/>
    <s v="Kärcher"/>
    <m/>
    <x v="1"/>
    <s v="nicht verkauft"/>
    <x v="1"/>
    <n v="0"/>
    <n v="0"/>
    <n v="0"/>
    <n v="10"/>
    <x v="1"/>
    <x v="7"/>
    <n v="65"/>
    <n v="3.3"/>
    <n v="3.3"/>
    <n v="3.2"/>
    <n v="3.1"/>
    <n v="3.2"/>
    <n v="3.2"/>
    <m/>
    <n v="0"/>
    <m/>
    <m/>
    <s v=""/>
    <m/>
    <m/>
    <m/>
    <m/>
  </r>
  <r>
    <x v="0"/>
    <x v="90"/>
    <x v="90"/>
    <s v="Storz"/>
    <m/>
    <x v="1"/>
    <s v="nicht verkauft"/>
    <x v="1"/>
    <n v="1"/>
    <n v="0"/>
    <n v="0"/>
    <n v="3"/>
    <x v="1"/>
    <x v="7"/>
    <n v="184"/>
    <n v="1.5"/>
    <n v="1.1000000000000001"/>
    <n v="1.1000000000000001"/>
    <n v="1.1000000000000001"/>
    <n v="1"/>
    <n v="1"/>
    <m/>
    <n v="2"/>
    <n v="5.4427199999999996"/>
    <n v="5.4665999999999997"/>
    <s v="individual"/>
    <m/>
    <m/>
    <m/>
    <n v="1"/>
  </r>
  <r>
    <x v="1"/>
    <x v="90"/>
    <x v="90"/>
    <s v="Storz"/>
    <s v="Gudrun Heine"/>
    <x v="1"/>
    <s v="nicht verkauft"/>
    <x v="2"/>
    <s v=""/>
    <s v=""/>
    <s v=""/>
    <s v=""/>
    <x v="2"/>
    <x v="3"/>
    <m/>
    <m/>
    <m/>
    <s v=""/>
    <s v=""/>
    <s v=""/>
    <s v=""/>
    <n v="58"/>
    <m/>
    <n v="2.7213599999999998"/>
    <n v="2.7332999999999998"/>
    <s v="individual"/>
    <m/>
    <m/>
    <s v="x"/>
    <m/>
  </r>
  <r>
    <x v="1"/>
    <x v="90"/>
    <x v="90"/>
    <s v="Storz"/>
    <s v="Sybill Storz"/>
    <x v="1"/>
    <s v="nicht verkauft"/>
    <x v="2"/>
    <s v=""/>
    <s v=""/>
    <s v=""/>
    <s v=""/>
    <x v="2"/>
    <x v="3"/>
    <m/>
    <m/>
    <m/>
    <s v=""/>
    <s v=""/>
    <s v=""/>
    <s v=""/>
    <n v="59"/>
    <m/>
    <n v="2.7213599999999998"/>
    <n v="2.7332999999999998"/>
    <s v="individual"/>
    <m/>
    <m/>
    <s v="x"/>
    <m/>
  </r>
  <r>
    <x v="0"/>
    <x v="91"/>
    <x v="91"/>
    <s v="Kohm"/>
    <s v="Joachim und Andreas Kohm"/>
    <x v="4"/>
    <s v="nicht verkauft"/>
    <x v="1"/>
    <n v="0"/>
    <n v="0"/>
    <n v="0"/>
    <n v="6"/>
    <x v="1"/>
    <x v="15"/>
    <n v="198"/>
    <n v="0.8"/>
    <n v="1"/>
    <n v="1"/>
    <n v="0.9"/>
    <n v="0.9"/>
    <n v="0.8"/>
    <m/>
    <n v="0"/>
    <m/>
    <m/>
    <s v=""/>
    <m/>
    <m/>
    <m/>
    <m/>
  </r>
  <r>
    <x v="1"/>
    <x v="92"/>
    <x v="92"/>
    <s v="Knauf"/>
    <s v="Familie Knauf (exkl. Albrecht)"/>
    <x v="1"/>
    <s v="nicht verkauft"/>
    <x v="1"/>
    <n v="1"/>
    <n v="0"/>
    <n v="0"/>
    <n v="20"/>
    <x v="1"/>
    <x v="7"/>
    <n v="15"/>
    <n v="11.5"/>
    <n v="10.5"/>
    <n v="8.8000000000000007"/>
    <n v="8.8000000000000007"/>
    <n v="8.5"/>
    <n v="8"/>
    <m/>
    <m/>
    <m/>
    <m/>
    <s v=""/>
    <m/>
    <m/>
    <m/>
    <m/>
  </r>
  <r>
    <x v="1"/>
    <x v="92"/>
    <x v="92"/>
    <s v="Knauf"/>
    <s v="Albrecht Knauf"/>
    <x v="1"/>
    <s v="nicht verkauft"/>
    <x v="1"/>
    <n v="1"/>
    <n v="0"/>
    <n v="0"/>
    <n v="4"/>
    <x v="1"/>
    <x v="7"/>
    <n v="129"/>
    <n v="2.1"/>
    <n v="1.8"/>
    <n v="1.7"/>
    <n v="1.7"/>
    <n v="2"/>
    <n v="2"/>
    <m/>
    <m/>
    <m/>
    <m/>
    <s v=""/>
    <m/>
    <m/>
    <m/>
    <m/>
  </r>
  <r>
    <x v="0"/>
    <x v="92"/>
    <x v="92"/>
    <s v="Knauf"/>
    <m/>
    <x v="1"/>
    <s v="nicht verkauft"/>
    <x v="1"/>
    <n v="1"/>
    <n v="0"/>
    <n v="0"/>
    <n v="24"/>
    <x v="1"/>
    <x v="7"/>
    <m/>
    <n v="13.6"/>
    <n v="12.3"/>
    <n v="10.5"/>
    <n v="10.5"/>
    <n v="10.5"/>
    <n v="10"/>
    <m/>
    <n v="2"/>
    <n v="2.2521599999999999"/>
    <n v="5.5577100000000002"/>
    <s v="individual"/>
    <m/>
    <m/>
    <m/>
    <n v="22"/>
  </r>
  <r>
    <x v="1"/>
    <x v="92"/>
    <x v="92"/>
    <s v="Knauf"/>
    <s v="Alexander Knauf"/>
    <x v="1"/>
    <s v="nicht verkauft"/>
    <x v="2"/>
    <s v=""/>
    <s v=""/>
    <s v=""/>
    <s v=""/>
    <x v="2"/>
    <x v="3"/>
    <m/>
    <m/>
    <m/>
    <s v=""/>
    <s v=""/>
    <s v=""/>
    <s v=""/>
    <n v="121"/>
    <m/>
    <m/>
    <n v="1.00221"/>
    <s v="individual"/>
    <m/>
    <m/>
    <s v="x"/>
    <m/>
  </r>
  <r>
    <x v="1"/>
    <x v="92"/>
    <x v="92"/>
    <s v="Knauf"/>
    <s v="Christine Brigitte Knauf"/>
    <x v="1"/>
    <s v="nicht verkauft"/>
    <x v="2"/>
    <s v=""/>
    <s v=""/>
    <s v=""/>
    <s v=""/>
    <x v="2"/>
    <x v="3"/>
    <m/>
    <m/>
    <m/>
    <s v=""/>
    <s v=""/>
    <s v=""/>
    <s v=""/>
    <n v="104"/>
    <m/>
    <n v="1.12608"/>
    <n v="1.2755399999999999"/>
    <s v="individual"/>
    <m/>
    <m/>
    <s v="x"/>
    <m/>
  </r>
  <r>
    <x v="1"/>
    <x v="92"/>
    <x v="92"/>
    <s v="Knauf"/>
    <s v="Karl Heinrich Knauf"/>
    <x v="1"/>
    <s v="nicht verkauft"/>
    <x v="2"/>
    <s v=""/>
    <s v=""/>
    <s v=""/>
    <s v=""/>
    <x v="2"/>
    <x v="3"/>
    <m/>
    <m/>
    <m/>
    <s v=""/>
    <s v=""/>
    <s v=""/>
    <s v=""/>
    <n v="105"/>
    <m/>
    <n v="1.12608"/>
    <n v="1.2755399999999999"/>
    <s v="individual"/>
    <m/>
    <m/>
    <s v="x"/>
    <m/>
  </r>
  <r>
    <x v="1"/>
    <x v="92"/>
    <x v="92"/>
    <s v="Knauf"/>
    <s v="Martin Knauf"/>
    <x v="1"/>
    <s v="nicht verkauft"/>
    <x v="2"/>
    <s v=""/>
    <s v=""/>
    <s v=""/>
    <s v=""/>
    <x v="2"/>
    <x v="3"/>
    <m/>
    <m/>
    <m/>
    <s v=""/>
    <s v=""/>
    <s v=""/>
    <s v=""/>
    <n v="122"/>
    <m/>
    <m/>
    <n v="1.00221"/>
    <s v="individual"/>
    <m/>
    <m/>
    <s v="x"/>
    <m/>
  </r>
  <r>
    <x v="1"/>
    <x v="92"/>
    <x v="92"/>
    <s v="Knauf"/>
    <s v="Robert Knauf"/>
    <x v="1"/>
    <s v="nicht verkauft"/>
    <x v="2"/>
    <s v=""/>
    <s v=""/>
    <s v=""/>
    <s v=""/>
    <x v="2"/>
    <x v="3"/>
    <m/>
    <m/>
    <m/>
    <s v=""/>
    <s v=""/>
    <s v=""/>
    <s v=""/>
    <n v="123"/>
    <m/>
    <m/>
    <n v="1.00221"/>
    <s v="individual"/>
    <m/>
    <m/>
    <s v="x"/>
    <m/>
  </r>
  <r>
    <x v="0"/>
    <x v="93"/>
    <x v="93"/>
    <s v="Thiele"/>
    <s v="Julia Thiele-Schürhoff und Nadia Thiele"/>
    <x v="1"/>
    <s v="nicht verkauft"/>
    <x v="1"/>
    <n v="0"/>
    <n v="0"/>
    <n v="1"/>
    <n v="2"/>
    <x v="1"/>
    <x v="8"/>
    <n v="33"/>
    <n v="6.2"/>
    <n v="5.5"/>
    <n v="12.5"/>
    <n v="17"/>
    <n v="16"/>
    <n v="15"/>
    <m/>
    <n v="2"/>
    <n v="8.6332799999999992"/>
    <n v="5.5577100000000002"/>
    <s v=""/>
    <m/>
    <m/>
    <m/>
    <n v="0"/>
  </r>
  <r>
    <x v="1"/>
    <x v="93"/>
    <x v="93"/>
    <s v="Thiele"/>
    <s v="Julia Thiele-Schürhoff"/>
    <x v="1"/>
    <s v="nicht verkauft"/>
    <x v="2"/>
    <s v=""/>
    <s v=""/>
    <s v=""/>
    <s v=""/>
    <x v="2"/>
    <x v="3"/>
    <m/>
    <m/>
    <m/>
    <s v=""/>
    <s v=""/>
    <s v=""/>
    <s v=""/>
    <n v="48"/>
    <m/>
    <n v="2.4398400000000002"/>
    <n v="3.27996"/>
    <s v="individual"/>
    <m/>
    <m/>
    <s v="x"/>
    <m/>
  </r>
  <r>
    <x v="1"/>
    <x v="93"/>
    <x v="93"/>
    <s v="Thiele"/>
    <s v="Nadia Thiele"/>
    <x v="1"/>
    <s v="nicht verkauft"/>
    <x v="2"/>
    <s v=""/>
    <s v=""/>
    <s v=""/>
    <s v=""/>
    <x v="2"/>
    <x v="3"/>
    <m/>
    <m/>
    <m/>
    <s v=""/>
    <s v=""/>
    <s v=""/>
    <s v=""/>
    <n v="69"/>
    <m/>
    <n v="6.1934399999999998"/>
    <n v="2.2777500000000002"/>
    <s v="individual"/>
    <m/>
    <m/>
    <s v="x"/>
    <m/>
  </r>
  <r>
    <x v="0"/>
    <x v="94"/>
    <x v="94"/>
    <s v="Krieger"/>
    <s v="Kurt Krieger"/>
    <x v="1"/>
    <s v="nicht verkauft"/>
    <x v="1"/>
    <n v="1"/>
    <n v="0"/>
    <n v="0"/>
    <n v="4"/>
    <x v="1"/>
    <x v="7"/>
    <n v="165"/>
    <n v="1.4"/>
    <n v="1.4"/>
    <n v="1"/>
    <n v="1.1000000000000001"/>
    <n v="1.3"/>
    <n v="1.3"/>
    <n v="106"/>
    <n v="0"/>
    <m/>
    <n v="1.2755399999999999"/>
    <s v="individual"/>
    <m/>
    <m/>
    <m/>
    <s v="n.m."/>
  </r>
  <r>
    <x v="0"/>
    <x v="95"/>
    <x v="95"/>
    <s v="Schadeberg"/>
    <s v="Bernhard Schadeberg und Petra Schadeberg"/>
    <x v="1"/>
    <s v="nicht verkauft"/>
    <x v="1"/>
    <n v="1"/>
    <n v="0"/>
    <n v="0.5"/>
    <n v="6"/>
    <x v="1"/>
    <x v="7"/>
    <n v="93"/>
    <n v="2.5"/>
    <n v="2.4"/>
    <n v="2.2000000000000002"/>
    <n v="2"/>
    <n v="2.2000000000000002"/>
    <n v="2.2999999999999998"/>
    <m/>
    <n v="0"/>
    <m/>
    <m/>
    <s v=""/>
    <m/>
    <m/>
    <m/>
    <m/>
  </r>
  <r>
    <x v="0"/>
    <x v="96"/>
    <x v="96"/>
    <s v="Kronseder"/>
    <m/>
    <x v="1"/>
    <s v="nicht verkauft"/>
    <x v="1"/>
    <n v="0"/>
    <n v="0"/>
    <n v="0"/>
    <n v="9"/>
    <x v="1"/>
    <x v="8"/>
    <n v="174"/>
    <n v="1.6"/>
    <n v="1.3"/>
    <n v="1.3"/>
    <n v="0.8"/>
    <n v="0.9"/>
    <n v="1.8"/>
    <m/>
    <n v="0"/>
    <m/>
    <m/>
    <s v=""/>
    <m/>
    <m/>
    <m/>
    <m/>
  </r>
  <r>
    <x v="0"/>
    <x v="97"/>
    <x v="97"/>
    <s v="Kühne"/>
    <s v="Klaus-Michael Kühne"/>
    <x v="1"/>
    <s v="nicht verkauft"/>
    <x v="1"/>
    <n v="0"/>
    <n v="0"/>
    <n v="0"/>
    <n v="1"/>
    <x v="0"/>
    <x v="0"/>
    <n v="6"/>
    <n v="28.5"/>
    <n v="24.2"/>
    <n v="33"/>
    <n v="13.3"/>
    <n v="11.5"/>
    <n v="10.5"/>
    <n v="2"/>
    <n v="1"/>
    <n v="36.69144"/>
    <n v="33.984029999999997"/>
    <s v="individual"/>
    <n v="1"/>
    <n v="36.650639999999996"/>
    <s v="x"/>
    <n v="0"/>
  </r>
  <r>
    <x v="0"/>
    <x v="98"/>
    <x v="98"/>
    <s v="Liebherr"/>
    <s v="Willi und Isolde Liebherr"/>
    <x v="1"/>
    <s v="nicht verkauft"/>
    <x v="1"/>
    <n v="1"/>
    <n v="0"/>
    <n v="0"/>
    <n v="11"/>
    <x v="0"/>
    <x v="0"/>
    <n v="20"/>
    <n v="8.5"/>
    <n v="8"/>
    <n v="7.5"/>
    <n v="7.8"/>
    <n v="8.3000000000000007"/>
    <n v="8"/>
    <m/>
    <n v="0"/>
    <m/>
    <m/>
    <s v=""/>
    <m/>
    <n v="9.5040139999999997"/>
    <m/>
    <m/>
  </r>
  <r>
    <x v="1"/>
    <x v="98"/>
    <x v="98"/>
    <s v="Liebherr"/>
    <s v="Willi Liebherr"/>
    <x v="1"/>
    <s v="nicht verkauft"/>
    <x v="2"/>
    <s v=""/>
    <s v=""/>
    <s v=""/>
    <s v=""/>
    <x v="2"/>
    <x v="3"/>
    <m/>
    <m/>
    <m/>
    <s v=""/>
    <s v=""/>
    <s v=""/>
    <s v=""/>
    <m/>
    <m/>
    <m/>
    <m/>
    <s v=""/>
    <n v="26"/>
    <n v="4.7520069999999999"/>
    <s v="x"/>
    <m/>
  </r>
  <r>
    <x v="1"/>
    <x v="98"/>
    <x v="98"/>
    <s v="Liebherr"/>
    <s v="Isolde Liebherr"/>
    <x v="1"/>
    <s v="nicht verkauft"/>
    <x v="2"/>
    <s v=""/>
    <s v=""/>
    <s v=""/>
    <s v=""/>
    <x v="2"/>
    <x v="3"/>
    <m/>
    <m/>
    <m/>
    <s v=""/>
    <s v=""/>
    <s v=""/>
    <s v=""/>
    <m/>
    <m/>
    <m/>
    <m/>
    <s v=""/>
    <n v="27"/>
    <n v="4.7520069999999999"/>
    <s v="x"/>
    <m/>
  </r>
  <r>
    <x v="0"/>
    <x v="99"/>
    <x v="99"/>
    <s v="Lindner"/>
    <s v="Hans Lindner"/>
    <x v="1"/>
    <s v="nicht verkauft"/>
    <x v="1"/>
    <n v="1"/>
    <n v="0"/>
    <n v="0"/>
    <n v="5"/>
    <x v="1"/>
    <x v="7"/>
    <n v="209"/>
    <n v="1"/>
    <n v="1"/>
    <n v="0.6"/>
    <n v="0.45"/>
    <n v="0.4"/>
    <n v="0.4"/>
    <m/>
    <n v="0"/>
    <m/>
    <m/>
    <s v=""/>
    <m/>
    <m/>
    <m/>
    <m/>
  </r>
  <r>
    <x v="0"/>
    <x v="100"/>
    <x v="100"/>
    <s v="Weiss und Schmidt"/>
    <m/>
    <x v="1"/>
    <s v="nicht verkauft"/>
    <x v="1"/>
    <n v="1"/>
    <n v="0"/>
    <n v="0"/>
    <n v="9"/>
    <x v="1"/>
    <x v="7"/>
    <n v="210"/>
    <n v="1"/>
    <n v="1"/>
    <n v="0.6"/>
    <n v="0.4"/>
    <n v="0.5"/>
    <n v="0.5"/>
    <m/>
    <n v="0"/>
    <m/>
    <m/>
    <s v=""/>
    <m/>
    <m/>
    <m/>
    <m/>
  </r>
  <r>
    <x v="0"/>
    <x v="101"/>
    <x v="101"/>
    <s v="Mann"/>
    <s v="Johannes Mann"/>
    <x v="1"/>
    <s v="Verkauf 1998 für 650m$ (ohne Immob.) "/>
    <x v="0"/>
    <n v="0"/>
    <n v="0"/>
    <n v="0"/>
    <n v="7"/>
    <x v="1"/>
    <x v="1"/>
    <n v="112"/>
    <n v="1.8"/>
    <n v="2"/>
    <n v="2"/>
    <n v="2"/>
    <n v="2.1"/>
    <n v="2.1"/>
    <m/>
    <n v="0"/>
    <m/>
    <m/>
    <s v=""/>
    <m/>
    <m/>
    <m/>
    <m/>
  </r>
  <r>
    <x v="0"/>
    <x v="102"/>
    <x v="102"/>
    <s v="Weisser und Streich"/>
    <m/>
    <x v="1"/>
    <s v="nicht verkauft"/>
    <x v="1"/>
    <n v="0"/>
    <n v="0"/>
    <n v="0"/>
    <n v="9"/>
    <x v="1"/>
    <x v="8"/>
    <n v="64"/>
    <n v="3.8"/>
    <n v="3.3"/>
    <n v="3.5"/>
    <n v="3.1"/>
    <n v="3.5"/>
    <n v="3.7"/>
    <m/>
    <n v="0"/>
    <m/>
    <m/>
    <s v=""/>
    <m/>
    <m/>
    <m/>
    <m/>
  </r>
  <r>
    <x v="0"/>
    <x v="103"/>
    <x v="103"/>
    <s v="Scheubeck und Jansen"/>
    <m/>
    <x v="1"/>
    <s v="nicht verkauft"/>
    <x v="1"/>
    <n v="1"/>
    <n v="0"/>
    <n v="0"/>
    <n v="16"/>
    <x v="1"/>
    <x v="11"/>
    <n v="189"/>
    <n v="1.2"/>
    <n v="1.1000000000000001"/>
    <n v="1"/>
    <n v="0.8"/>
    <n v="1.1000000000000001"/>
    <n v="0.9"/>
    <m/>
    <n v="0"/>
    <m/>
    <m/>
    <s v=""/>
    <m/>
    <m/>
    <m/>
    <m/>
  </r>
  <r>
    <x v="0"/>
    <x v="104"/>
    <x v="104"/>
    <s v="Kipp und Bechtolsheimer"/>
    <m/>
    <x v="1"/>
    <s v="Verkauf 1987"/>
    <x v="0"/>
    <n v="0"/>
    <n v="0"/>
    <n v="1"/>
    <n v="5"/>
    <x v="1"/>
    <x v="1"/>
    <n v="46"/>
    <n v="3.8"/>
    <n v="4"/>
    <n v="4"/>
    <n v="3.8"/>
    <n v="3.8"/>
    <n v="3.8"/>
    <m/>
    <n v="0"/>
    <m/>
    <m/>
    <s v=""/>
    <m/>
    <m/>
    <m/>
    <m/>
  </r>
  <r>
    <x v="0"/>
    <x v="105"/>
    <x v="105"/>
    <s v="Möhrle"/>
    <s v="Peter Möhrle"/>
    <x v="1"/>
    <s v="Verkauf 2006 f 1,0 bis 1,5 Mrd (ohne Immob.) "/>
    <x v="0"/>
    <n v="0"/>
    <n v="0"/>
    <n v="0"/>
    <n v="12"/>
    <x v="1"/>
    <x v="1"/>
    <n v="142"/>
    <n v="1.6"/>
    <n v="1.6"/>
    <n v="1.6"/>
    <n v="1.6"/>
    <n v="1.7000000000000002"/>
    <s v="k. A."/>
    <m/>
    <n v="0"/>
    <m/>
    <m/>
    <s v=""/>
    <m/>
    <m/>
    <m/>
    <m/>
  </r>
  <r>
    <x v="0"/>
    <x v="106"/>
    <x v="106"/>
    <s v="Kellerhals"/>
    <s v="Helga und Jürgen Kellerhals"/>
    <x v="1"/>
    <s v="Verkauf 2022 letzte Anteile"/>
    <x v="0"/>
    <n v="0"/>
    <n v="0"/>
    <n v="0"/>
    <n v="4"/>
    <x v="1"/>
    <x v="1"/>
    <n v="118"/>
    <n v="2"/>
    <n v="2"/>
    <n v="1.8"/>
    <n v="1.8"/>
    <n v="2.2000000000000002"/>
    <n v="2.5"/>
    <m/>
    <n v="0"/>
    <m/>
    <m/>
    <s v=""/>
    <m/>
    <m/>
    <m/>
    <m/>
  </r>
  <r>
    <x v="0"/>
    <x v="107"/>
    <x v="107"/>
    <s v="Merck"/>
    <m/>
    <x v="1"/>
    <s v="nicht verkauft"/>
    <x v="1"/>
    <n v="0"/>
    <n v="0"/>
    <n v="0"/>
    <n v="175"/>
    <x v="1"/>
    <x v="7"/>
    <n v="4"/>
    <n v="32"/>
    <n v="31.5"/>
    <n v="28.5"/>
    <n v="21.5"/>
    <n v="18"/>
    <s v="k. A."/>
    <m/>
    <n v="0"/>
    <m/>
    <m/>
    <s v=""/>
    <m/>
    <m/>
    <m/>
    <m/>
  </r>
  <r>
    <x v="0"/>
    <x v="108"/>
    <x v="108"/>
    <s v="von Finck"/>
    <m/>
    <x v="1"/>
    <s v="Verkauf"/>
    <x v="0"/>
    <n v="0"/>
    <n v="0"/>
    <n v="0"/>
    <n v="5"/>
    <x v="1"/>
    <x v="1"/>
    <m/>
    <n v="7.6"/>
    <n v="7.8"/>
    <n v="8"/>
    <n v="7.6"/>
    <n v="7.8"/>
    <n v="7.5"/>
    <n v="14"/>
    <n v="1"/>
    <n v="7.7887200000000005"/>
    <n v="7.6532400000000003"/>
    <s v="family"/>
    <m/>
    <m/>
    <m/>
    <n v="4"/>
  </r>
  <r>
    <x v="1"/>
    <x v="108"/>
    <x v="108"/>
    <s v="von Finck"/>
    <s v="August und Francine von Finck"/>
    <x v="1"/>
    <s v="Verkauf 1990"/>
    <x v="0"/>
    <n v="0"/>
    <n v="0"/>
    <n v="0"/>
    <n v="4"/>
    <x v="1"/>
    <x v="1"/>
    <n v="30"/>
    <n v="5.8"/>
    <n v="5.8"/>
    <n v="6"/>
    <n v="5.6"/>
    <n v="5.8"/>
    <n v="5.5"/>
    <n v="14"/>
    <m/>
    <n v="7.7887200000000005"/>
    <n v="7.6532400000000003"/>
    <s v="family"/>
    <m/>
    <m/>
    <s v="x"/>
    <m/>
  </r>
  <r>
    <x v="1"/>
    <x v="108"/>
    <x v="108"/>
    <s v="von Finck"/>
    <s v="Wilhelm von Finck, Jr."/>
    <x v="1"/>
    <s v="Verkauf 1991"/>
    <x v="0"/>
    <n v="0"/>
    <n v="0"/>
    <n v="0"/>
    <n v="1"/>
    <x v="1"/>
    <x v="1"/>
    <n v="114"/>
    <n v="1.8"/>
    <n v="2"/>
    <n v="2"/>
    <n v="2"/>
    <n v="2"/>
    <n v="2"/>
    <m/>
    <m/>
    <m/>
    <m/>
    <s v=""/>
    <m/>
    <m/>
    <s v="x"/>
    <m/>
  </r>
  <r>
    <x v="0"/>
    <x v="109"/>
    <x v="109"/>
    <s v="Merckle"/>
    <s v="Ludwig Merckle"/>
    <x v="2"/>
    <s v="nicht verkauft"/>
    <x v="1"/>
    <n v="1"/>
    <n v="0"/>
    <n v="0"/>
    <n v="3"/>
    <x v="1"/>
    <x v="11"/>
    <m/>
    <m/>
    <m/>
    <s v=""/>
    <s v=""/>
    <s v=""/>
    <s v=""/>
    <n v="20"/>
    <n v="1"/>
    <n v="5.1612"/>
    <n v="5.2843799999999996"/>
    <s v="individual"/>
    <n v="14"/>
    <n v="7.0157229999999995"/>
    <s v="x"/>
    <n v="2"/>
  </r>
  <r>
    <x v="0"/>
    <x v="110"/>
    <x v="110"/>
    <s v="Gauselmann"/>
    <s v="Paul Gauselmann"/>
    <x v="1"/>
    <s v="nicht verkauft"/>
    <x v="1"/>
    <n v="1"/>
    <n v="0"/>
    <n v="0"/>
    <n v="5"/>
    <x v="1"/>
    <x v="8"/>
    <n v="137"/>
    <n v="1.8"/>
    <n v="1.7"/>
    <n v="1.6"/>
    <n v="1.8"/>
    <n v="1.5"/>
    <n v="1.2"/>
    <n v="39"/>
    <n v="1"/>
    <n v="2.2521599999999999"/>
    <n v="3.6444000000000001"/>
    <s v="family"/>
    <m/>
    <m/>
    <m/>
    <n v="4"/>
  </r>
  <r>
    <x v="0"/>
    <x v="111"/>
    <x v="111"/>
    <s v="Adam und Hückmann"/>
    <m/>
    <x v="1"/>
    <s v="nicht verkauft"/>
    <x v="1"/>
    <n v="0"/>
    <n v="0"/>
    <n v="1"/>
    <n v="19"/>
    <x v="1"/>
    <x v="7"/>
    <n v="187"/>
    <n v="1.2"/>
    <n v="1.1000000000000001"/>
    <n v="1.1000000000000001"/>
    <n v="0.9"/>
    <n v="1"/>
    <s v="k. A."/>
    <m/>
    <n v="0"/>
    <m/>
    <m/>
    <s v=""/>
    <m/>
    <m/>
    <m/>
    <m/>
  </r>
  <r>
    <x v="0"/>
    <x v="112"/>
    <x v="112"/>
    <s v="Messer"/>
    <m/>
    <x v="1"/>
    <s v="nicht verkauft"/>
    <x v="1"/>
    <n v="1"/>
    <n v="0"/>
    <n v="0"/>
    <n v="6"/>
    <x v="1"/>
    <x v="5"/>
    <n v="133"/>
    <n v="2"/>
    <n v="1.8"/>
    <n v="1.2"/>
    <n v="1.2"/>
    <n v="1.5"/>
    <n v="1.5"/>
    <m/>
    <n v="0"/>
    <m/>
    <m/>
    <s v=""/>
    <m/>
    <m/>
    <m/>
    <m/>
  </r>
  <r>
    <x v="0"/>
    <x v="113"/>
    <x v="113"/>
    <s v="Schmidt-Ruthenbeck"/>
    <s v="Reiner Schmidt und Michael Schmidt-Ruthenbeck"/>
    <x v="4"/>
    <s v="Börse und Teilverkauf"/>
    <x v="0"/>
    <n v="0"/>
    <n v="0"/>
    <n v="0"/>
    <n v="4"/>
    <x v="1"/>
    <x v="8"/>
    <n v="199"/>
    <n v="0.9"/>
    <n v="1"/>
    <n v="1"/>
    <n v="0.9"/>
    <n v="1.2"/>
    <s v="k. A."/>
    <m/>
    <n v="0"/>
    <m/>
    <m/>
    <s v=""/>
    <m/>
    <m/>
    <m/>
    <m/>
  </r>
  <r>
    <x v="0"/>
    <x v="114"/>
    <x v="114"/>
    <s v="Strothoff"/>
    <m/>
    <x v="1"/>
    <s v="nicht verkauft"/>
    <x v="1"/>
    <n v="0"/>
    <n v="0"/>
    <n v="1"/>
    <n v="2"/>
    <x v="1"/>
    <x v="8"/>
    <n v="106"/>
    <n v="2.2000000000000002"/>
    <n v="2.1"/>
    <n v="2"/>
    <n v="2"/>
    <n v="1.5"/>
    <s v="k. A."/>
    <m/>
    <n v="0"/>
    <m/>
    <m/>
    <s v=""/>
    <m/>
    <m/>
    <s v="x"/>
    <m/>
  </r>
  <r>
    <x v="0"/>
    <x v="115"/>
    <x v="115"/>
    <s v="Roth"/>
    <s v="Anneliese Roth"/>
    <x v="1"/>
    <s v="nicht verkauft"/>
    <x v="1"/>
    <n v="0"/>
    <n v="0"/>
    <n v="1"/>
    <n v="1"/>
    <x v="1"/>
    <x v="6"/>
    <n v="136"/>
    <n v="1.8"/>
    <n v="1.7"/>
    <n v="1.7"/>
    <n v="1.5"/>
    <n v="1.5"/>
    <n v="1.5"/>
    <m/>
    <n v="0"/>
    <m/>
    <m/>
    <s v=""/>
    <m/>
    <m/>
    <s v="x"/>
    <m/>
  </r>
  <r>
    <x v="0"/>
    <x v="116"/>
    <x v="116"/>
    <s v="Miele und Zinkann"/>
    <m/>
    <x v="1"/>
    <s v="nicht verkauft"/>
    <x v="1"/>
    <n v="1"/>
    <n v="0"/>
    <n v="0"/>
    <n v="41"/>
    <x v="1"/>
    <x v="7"/>
    <n v="35"/>
    <n v="5.5"/>
    <n v="5.3"/>
    <n v="5.2"/>
    <n v="5"/>
    <n v="5"/>
    <s v="k. A."/>
    <m/>
    <n v="0"/>
    <m/>
    <m/>
    <s v=""/>
    <m/>
    <m/>
    <m/>
    <m/>
  </r>
  <r>
    <x v="0"/>
    <x v="117"/>
    <x v="117"/>
    <s v="Müller"/>
    <s v="Theo Müller"/>
    <x v="1"/>
    <s v="nicht verkauft"/>
    <x v="1"/>
    <n v="0"/>
    <n v="0"/>
    <n v="0"/>
    <n v="10"/>
    <x v="0"/>
    <x v="13"/>
    <n v="66"/>
    <n v="3.4"/>
    <n v="3.2"/>
    <n v="3"/>
    <n v="3.1"/>
    <n v="3.3"/>
    <n v="3.3"/>
    <n v="33"/>
    <n v="1"/>
    <n v="4.2228000000000003"/>
    <n v="4.3732800000000003"/>
    <s v="individual"/>
    <m/>
    <m/>
    <m/>
    <n v="9"/>
  </r>
  <r>
    <x v="0"/>
    <x v="118"/>
    <x v="118"/>
    <s v="Müller"/>
    <s v="Erwin Müller"/>
    <x v="1"/>
    <s v="nicht verkauft"/>
    <x v="1"/>
    <n v="1"/>
    <n v="1"/>
    <n v="0"/>
    <n v="2"/>
    <x v="1"/>
    <x v="7"/>
    <n v="172"/>
    <n v="1.3"/>
    <n v="1.3"/>
    <n v="1.2"/>
    <n v="1"/>
    <n v="1"/>
    <n v="1.1000000000000001"/>
    <n v="74"/>
    <n v="1"/>
    <n v="2.7213599999999998"/>
    <n v="2.0955299999999997"/>
    <s v="individual"/>
    <m/>
    <m/>
    <s v="x"/>
    <n v="1"/>
  </r>
  <r>
    <x v="0"/>
    <x v="119"/>
    <x v="119"/>
    <s v="Nemetschek"/>
    <s v="Georg Nemetschek"/>
    <x v="1"/>
    <s v="nicht verkauft"/>
    <x v="1"/>
    <n v="0"/>
    <n v="0"/>
    <n v="0"/>
    <n v="2"/>
    <x v="1"/>
    <x v="6"/>
    <n v="69"/>
    <n v="3.5"/>
    <n v="3"/>
    <n v="5.2"/>
    <n v="4"/>
    <n v="2.8"/>
    <n v="3"/>
    <n v="42"/>
    <n v="1"/>
    <n v="2.7213599999999998"/>
    <n v="3.6444000000000001"/>
    <s v="family"/>
    <m/>
    <m/>
    <s v="x"/>
    <n v="1"/>
  </r>
  <r>
    <x v="0"/>
    <x v="120"/>
    <x v="120"/>
    <s v="Knapp"/>
    <s v="Friedrich Knapp"/>
    <x v="1"/>
    <s v="nicht verkauft"/>
    <x v="1"/>
    <n v="1"/>
    <n v="1"/>
    <n v="0"/>
    <n v="1"/>
    <x v="1"/>
    <x v="6"/>
    <n v="155"/>
    <n v="2"/>
    <n v="1.5"/>
    <n v="1.1000000000000001"/>
    <n v="1"/>
    <n v="1.3"/>
    <n v="1.2"/>
    <n v="47"/>
    <n v="1"/>
    <n v="2.8151999999999999"/>
    <n v="3.3710700000000005"/>
    <s v="individual"/>
    <m/>
    <m/>
    <s v="x"/>
    <n v="0"/>
  </r>
  <r>
    <x v="0"/>
    <x v="121"/>
    <x v="121"/>
    <s v="Stickling"/>
    <m/>
    <x v="1"/>
    <s v="nicht verkauft"/>
    <x v="1"/>
    <n v="0"/>
    <n v="0"/>
    <n v="1"/>
    <n v="4"/>
    <x v="1"/>
    <x v="7"/>
    <n v="182"/>
    <n v="1.2"/>
    <n v="1.2"/>
    <n v="1"/>
    <n v="0.9"/>
    <n v="1"/>
    <n v="0.9"/>
    <m/>
    <n v="0"/>
    <m/>
    <m/>
    <s v=""/>
    <m/>
    <m/>
    <m/>
    <m/>
  </r>
  <r>
    <x v="0"/>
    <x v="122"/>
    <x v="122"/>
    <s v="Marguerre"/>
    <s v="Wolfgang Marguerre"/>
    <x v="1"/>
    <s v="nicht verkauft"/>
    <x v="1"/>
    <n v="1"/>
    <n v="1"/>
    <n v="0"/>
    <n v="4"/>
    <x v="0"/>
    <x v="0"/>
    <n v="49"/>
    <n v="4.0999999999999996"/>
    <n v="3.9"/>
    <n v="3.5"/>
    <n v="3.5"/>
    <n v="3.2"/>
    <n v="3.2"/>
    <n v="30"/>
    <n v="1"/>
    <n v="5.1612"/>
    <n v="4.7377200000000004"/>
    <s v="family"/>
    <m/>
    <m/>
    <s v="x"/>
    <n v="3"/>
  </r>
  <r>
    <x v="0"/>
    <x v="123"/>
    <x v="123"/>
    <s v="Oldendorff"/>
    <m/>
    <x v="1"/>
    <s v="nicht verkauft"/>
    <x v="1"/>
    <n v="1"/>
    <n v="0"/>
    <n v="0"/>
    <n v="4"/>
    <x v="1"/>
    <x v="7"/>
    <n v="103"/>
    <n v="2.2000000000000002"/>
    <n v="2.2000000000000002"/>
    <n v="2"/>
    <n v="1.8"/>
    <n v="2.2000000000000002"/>
    <n v="2.2000000000000002"/>
    <m/>
    <n v="0"/>
    <m/>
    <m/>
    <s v=""/>
    <m/>
    <m/>
    <m/>
    <m/>
  </r>
  <r>
    <x v="0"/>
    <x v="124"/>
    <x v="124"/>
    <s v="Opel"/>
    <s v="Georg von Opel"/>
    <x v="1"/>
    <s v="Verkauf 1929"/>
    <x v="0"/>
    <n v="0"/>
    <n v="0"/>
    <n v="0"/>
    <n v="1"/>
    <x v="1"/>
    <x v="1"/>
    <n v="160"/>
    <n v="1.4"/>
    <n v="1.4"/>
    <n v="1.4"/>
    <n v="1.3"/>
    <n v="1.3"/>
    <n v="1.3"/>
    <m/>
    <n v="0"/>
    <m/>
    <m/>
    <s v=""/>
    <m/>
    <m/>
    <s v="x"/>
    <m/>
  </r>
  <r>
    <x v="0"/>
    <x v="125"/>
    <x v="125"/>
    <s v="Otto"/>
    <m/>
    <x v="1"/>
    <s v="nicht verkauft"/>
    <x v="1"/>
    <n v="1"/>
    <n v="0"/>
    <n v="0"/>
    <n v="12"/>
    <x v="1"/>
    <x v="7"/>
    <n v="11"/>
    <n v="13.7"/>
    <n v="14.5"/>
    <n v="15.8"/>
    <n v="12.5"/>
    <n v="13.5"/>
    <n v="13.5"/>
    <m/>
    <n v="5"/>
    <n v="24.773760000000003"/>
    <n v="27.332999999999998"/>
    <s v="individual"/>
    <m/>
    <m/>
    <s v="x"/>
    <n v="7"/>
  </r>
  <r>
    <x v="1"/>
    <x v="125"/>
    <x v="125"/>
    <s v="Otto"/>
    <s v="Alexander Otto"/>
    <x v="1"/>
    <s v="nicht verkauft"/>
    <x v="2"/>
    <s v=""/>
    <s v=""/>
    <s v=""/>
    <s v=""/>
    <x v="2"/>
    <x v="3"/>
    <m/>
    <m/>
    <m/>
    <s v=""/>
    <s v=""/>
    <s v=""/>
    <s v=""/>
    <n v="10"/>
    <m/>
    <n v="8.4456000000000007"/>
    <n v="9.9309900000000013"/>
    <s v="individual"/>
    <n v="24"/>
    <n v="4.7879389999999997"/>
    <m/>
    <m/>
  </r>
  <r>
    <x v="1"/>
    <x v="125"/>
    <x v="125"/>
    <s v="Otto"/>
    <s v="Benjamin Otto"/>
    <x v="1"/>
    <s v="nicht verkauft"/>
    <x v="2"/>
    <s v=""/>
    <s v=""/>
    <s v=""/>
    <s v=""/>
    <x v="2"/>
    <x v="3"/>
    <m/>
    <m/>
    <m/>
    <s v=""/>
    <s v=""/>
    <s v=""/>
    <s v=""/>
    <n v="61"/>
    <m/>
    <n v="2.6275200000000001"/>
    <n v="2.6421899999999998"/>
    <s v="individual"/>
    <m/>
    <m/>
    <m/>
    <m/>
  </r>
  <r>
    <x v="1"/>
    <x v="125"/>
    <x v="125"/>
    <s v="Otto"/>
    <s v="Katharina Otto-Bernstein"/>
    <x v="1"/>
    <s v="nicht verkauft"/>
    <x v="2"/>
    <s v=""/>
    <s v=""/>
    <s v=""/>
    <s v=""/>
    <x v="2"/>
    <x v="3"/>
    <m/>
    <m/>
    <m/>
    <s v=""/>
    <s v=""/>
    <s v=""/>
    <s v=""/>
    <n v="45"/>
    <m/>
    <n v="2.9090400000000001"/>
    <n v="3.46218"/>
    <s v="individual"/>
    <m/>
    <m/>
    <m/>
    <m/>
  </r>
  <r>
    <x v="1"/>
    <x v="125"/>
    <x v="125"/>
    <s v="Otto"/>
    <s v="Maren Otto"/>
    <x v="1"/>
    <s v="nicht verkauft"/>
    <x v="2"/>
    <s v=""/>
    <s v=""/>
    <s v=""/>
    <s v=""/>
    <x v="2"/>
    <x v="3"/>
    <m/>
    <m/>
    <m/>
    <s v=""/>
    <s v=""/>
    <s v=""/>
    <s v=""/>
    <n v="49"/>
    <m/>
    <n v="2.6275200000000001"/>
    <n v="3.18885"/>
    <s v="individual"/>
    <m/>
    <m/>
    <m/>
    <m/>
  </r>
  <r>
    <x v="1"/>
    <x v="125"/>
    <x v="125"/>
    <s v="Otto"/>
    <s v="Michael Otto"/>
    <x v="1"/>
    <s v="nicht verkauft"/>
    <x v="2"/>
    <s v=""/>
    <s v=""/>
    <s v=""/>
    <s v=""/>
    <x v="2"/>
    <x v="3"/>
    <m/>
    <m/>
    <m/>
    <s v=""/>
    <s v=""/>
    <s v=""/>
    <s v=""/>
    <n v="13"/>
    <m/>
    <n v="8.1640800000000002"/>
    <n v="8.1087900000000008"/>
    <s v="individual"/>
    <n v="22"/>
    <n v="4.8777689999999998"/>
    <m/>
    <m/>
  </r>
  <r>
    <x v="0"/>
    <x v="126"/>
    <x v="126"/>
    <s v="Näder"/>
    <s v="Hans Georg, Julia und Georg Näder"/>
    <x v="1"/>
    <s v="nicht verkauft"/>
    <x v="1"/>
    <n v="0"/>
    <n v="0"/>
    <n v="0"/>
    <n v="3"/>
    <x v="1"/>
    <x v="7"/>
    <n v="140"/>
    <n v="1.8"/>
    <n v="1.6"/>
    <n v="2.1"/>
    <n v="2.4"/>
    <n v="1.5"/>
    <n v="2"/>
    <n v="65"/>
    <n v="1"/>
    <n v="2.4398400000000002"/>
    <n v="2.3688600000000002"/>
    <s v="individual"/>
    <m/>
    <m/>
    <m/>
    <n v="2"/>
  </r>
  <r>
    <x v="0"/>
    <x v="127"/>
    <x v="127"/>
    <s v="Fuchs"/>
    <s v="Otto Rudolf und Christiane Fuchs"/>
    <x v="1"/>
    <s v="nicht verkauft"/>
    <x v="1"/>
    <n v="0"/>
    <n v="0"/>
    <n v="1"/>
    <n v="6"/>
    <x v="1"/>
    <x v="7"/>
    <n v="169"/>
    <n v="1.6"/>
    <n v="1.3"/>
    <n v="1.6"/>
    <n v="1.4"/>
    <n v="1.7999999999999998"/>
    <s v="k. A."/>
    <m/>
    <n v="0"/>
    <m/>
    <m/>
    <s v=""/>
    <m/>
    <m/>
    <m/>
    <m/>
  </r>
  <r>
    <x v="0"/>
    <x v="128"/>
    <x v="128"/>
    <s v="Egger"/>
    <s v="Wolfgang Egger"/>
    <x v="2"/>
    <s v="nicht verkauft"/>
    <x v="1"/>
    <n v="1"/>
    <n v="1"/>
    <n v="0"/>
    <n v="1"/>
    <x v="1"/>
    <x v="6"/>
    <n v="242"/>
    <n v="0.6"/>
    <n v="0.8"/>
    <n v="1.1000000000000001"/>
    <n v="1.1000000000000001"/>
    <n v="0.9"/>
    <n v="0.9"/>
    <n v="118"/>
    <n v="1"/>
    <m/>
    <n v="1.00221"/>
    <s v="individual"/>
    <m/>
    <m/>
    <s v="x"/>
    <n v="0"/>
  </r>
  <r>
    <x v="0"/>
    <x v="129"/>
    <x v="129"/>
    <s v="Pfeifer und Langen"/>
    <m/>
    <x v="1"/>
    <s v="nicht verkauft"/>
    <x v="1"/>
    <n v="0"/>
    <n v="0"/>
    <n v="0"/>
    <n v="100"/>
    <x v="1"/>
    <x v="7"/>
    <n v="107"/>
    <n v="2"/>
    <n v="2.1"/>
    <n v="2"/>
    <n v="2"/>
    <n v="1.8"/>
    <s v="k. A."/>
    <m/>
    <n v="0"/>
    <m/>
    <m/>
    <s v=""/>
    <m/>
    <m/>
    <m/>
    <m/>
  </r>
  <r>
    <x v="0"/>
    <x v="130"/>
    <x v="130"/>
    <s v="Eisert und von Braunbehrens"/>
    <m/>
    <x v="1"/>
    <s v="nicht verkauft"/>
    <x v="1"/>
    <n v="0"/>
    <n v="0"/>
    <n v="0"/>
    <n v="12"/>
    <x v="1"/>
    <x v="7"/>
    <n v="74"/>
    <n v="3"/>
    <n v="2.9"/>
    <n v="2.7"/>
    <n v="2.5"/>
    <n v="2.5"/>
    <n v="2.5"/>
    <m/>
    <n v="0"/>
    <m/>
    <m/>
    <s v=""/>
    <m/>
    <m/>
    <m/>
    <m/>
  </r>
  <r>
    <x v="0"/>
    <x v="131"/>
    <x v="131"/>
    <s v="Wesjohann"/>
    <s v="Paul-Heinz Wesjohann"/>
    <x v="1"/>
    <s v="nicht verkauft"/>
    <x v="1"/>
    <n v="1"/>
    <n v="0"/>
    <n v="0"/>
    <n v="5"/>
    <x v="1"/>
    <x v="7"/>
    <n v="148"/>
    <n v="1.6"/>
    <n v="1.6"/>
    <n v="1"/>
    <n v="0.9"/>
    <n v="1"/>
    <s v="k. A."/>
    <n v="46"/>
    <n v="1"/>
    <n v="2.1583199999999998"/>
    <n v="3.46218"/>
    <s v="family"/>
    <m/>
    <m/>
    <m/>
    <n v="4"/>
  </r>
  <r>
    <x v="0"/>
    <x v="132"/>
    <x v="132"/>
    <s v="Porsche"/>
    <m/>
    <x v="1"/>
    <s v="nicht verkauft"/>
    <x v="1"/>
    <n v="0"/>
    <n v="0"/>
    <n v="0"/>
    <n v="40"/>
    <x v="1"/>
    <x v="8"/>
    <n v="7"/>
    <n v="23.8"/>
    <n v="22.5"/>
    <n v="18.5"/>
    <n v="13.5"/>
    <n v="12.5"/>
    <n v="12"/>
    <m/>
    <n v="0"/>
    <m/>
    <m/>
    <s v=""/>
    <m/>
    <m/>
    <m/>
    <m/>
  </r>
  <r>
    <x v="0"/>
    <x v="133"/>
    <x v="133"/>
    <s v="Meister"/>
    <s v="Gabriella Meister, Ulrike Meister, Wolfgang Meister und Franziska Würbser"/>
    <x v="1"/>
    <s v="nicht verkauft"/>
    <x v="1"/>
    <n v="0"/>
    <n v="0"/>
    <n v="1"/>
    <n v="4"/>
    <x v="1"/>
    <x v="8"/>
    <n v="83"/>
    <n v="3.7"/>
    <n v="2.6"/>
    <n v="5.3"/>
    <n v="3.9"/>
    <n v="4.8"/>
    <n v="4.8"/>
    <m/>
    <n v="3"/>
    <n v="2.8151999999999999"/>
    <n v="3.0066300000000004"/>
    <s v="individual"/>
    <m/>
    <m/>
    <m/>
    <n v="1"/>
  </r>
  <r>
    <x v="1"/>
    <x v="133"/>
    <x v="133"/>
    <s v="Meister"/>
    <s v="Gabriella Meister"/>
    <x v="1"/>
    <s v="nicht verkauft"/>
    <x v="2"/>
    <s v=""/>
    <s v=""/>
    <s v=""/>
    <s v=""/>
    <x v="2"/>
    <x v="3"/>
    <m/>
    <m/>
    <m/>
    <s v=""/>
    <s v=""/>
    <s v=""/>
    <s v=""/>
    <n v="124"/>
    <m/>
    <n v="0.93840000000000001"/>
    <n v="1.00221"/>
    <s v="individual"/>
    <m/>
    <m/>
    <s v="x"/>
    <m/>
  </r>
  <r>
    <x v="1"/>
    <x v="133"/>
    <x v="133"/>
    <s v="Meister"/>
    <s v="Franziska Würbser"/>
    <x v="1"/>
    <s v="nicht verkauft"/>
    <x v="2"/>
    <s v=""/>
    <s v=""/>
    <s v=""/>
    <s v=""/>
    <x v="2"/>
    <x v="3"/>
    <m/>
    <m/>
    <m/>
    <s v=""/>
    <s v=""/>
    <s v=""/>
    <s v=""/>
    <n v="127"/>
    <m/>
    <n v="0.93840000000000001"/>
    <n v="1.00221"/>
    <s v="individual"/>
    <m/>
    <m/>
    <s v="x"/>
    <m/>
  </r>
  <r>
    <x v="1"/>
    <x v="133"/>
    <x v="133"/>
    <s v="Meister"/>
    <s v="Ulrike Meister"/>
    <x v="1"/>
    <s v="nicht verkauft"/>
    <x v="2"/>
    <s v=""/>
    <s v=""/>
    <s v=""/>
    <s v=""/>
    <x v="2"/>
    <x v="3"/>
    <m/>
    <m/>
    <m/>
    <s v=""/>
    <s v=""/>
    <s v=""/>
    <s v=""/>
    <n v="125"/>
    <m/>
    <n v="0.93840000000000001"/>
    <n v="1.00221"/>
    <s v="individual"/>
    <m/>
    <m/>
    <s v="x"/>
    <m/>
  </r>
  <r>
    <x v="0"/>
    <x v="134"/>
    <x v="134"/>
    <s v="Wagner"/>
    <s v="Veit und Jobst Wagner"/>
    <x v="1"/>
    <s v="nicht verkauft"/>
    <x v="1"/>
    <n v="1"/>
    <n v="0"/>
    <n v="0"/>
    <n v="16"/>
    <x v="0"/>
    <x v="0"/>
    <n v="108"/>
    <n v="2.1"/>
    <n v="2.1"/>
    <n v="1.9"/>
    <n v="1.8"/>
    <n v="2"/>
    <n v="1.6"/>
    <m/>
    <n v="0"/>
    <m/>
    <m/>
    <s v=""/>
    <m/>
    <m/>
    <m/>
    <m/>
  </r>
  <r>
    <x v="0"/>
    <x v="135"/>
    <x v="135"/>
    <s v="Rethmann"/>
    <m/>
    <x v="1"/>
    <s v="nicht verkauft"/>
    <x v="1"/>
    <n v="1"/>
    <n v="0"/>
    <n v="0"/>
    <n v="7"/>
    <x v="1"/>
    <x v="7"/>
    <n v="25"/>
    <n v="7.8"/>
    <n v="6.8"/>
    <n v="6.5"/>
    <n v="5.8"/>
    <n v="5.5"/>
    <n v="5.2"/>
    <m/>
    <n v="0"/>
    <m/>
    <m/>
    <s v=""/>
    <m/>
    <m/>
    <s v="x"/>
    <m/>
  </r>
  <r>
    <x v="0"/>
    <x v="136"/>
    <x v="136"/>
    <s v="Rosen"/>
    <s v="Aby Rosen"/>
    <x v="1"/>
    <s v="nicht verkauft"/>
    <x v="0"/>
    <n v="1"/>
    <n v="0"/>
    <n v="0"/>
    <n v="3"/>
    <x v="1"/>
    <x v="11"/>
    <n v="170"/>
    <n v="1.3"/>
    <n v="1.3"/>
    <n v="1.4"/>
    <n v="1.4"/>
    <n v="1.5"/>
    <n v="1.5"/>
    <m/>
    <n v="0"/>
    <m/>
    <m/>
    <s v=""/>
    <m/>
    <m/>
    <m/>
    <m/>
  </r>
  <r>
    <x v="0"/>
    <x v="137"/>
    <x v="137"/>
    <s v="Röchling"/>
    <m/>
    <x v="1"/>
    <s v="nicht verkauft"/>
    <x v="1"/>
    <n v="0"/>
    <n v="0"/>
    <n v="0"/>
    <n v="175"/>
    <x v="1"/>
    <x v="7"/>
    <n v="150"/>
    <n v="1.5"/>
    <n v="1.5"/>
    <n v="1.5"/>
    <n v="1.6"/>
    <n v="1.8"/>
    <s v="k. A."/>
    <m/>
    <n v="0"/>
    <m/>
    <m/>
    <s v=""/>
    <m/>
    <m/>
    <m/>
    <m/>
  </r>
  <r>
    <x v="0"/>
    <x v="138"/>
    <x v="138"/>
    <s v="Samwer"/>
    <s v="Marc, Alexander und Oliver Samwer"/>
    <x v="1"/>
    <s v="Investments"/>
    <x v="0"/>
    <n v="1"/>
    <n v="1"/>
    <n v="0"/>
    <n v="3"/>
    <x v="1"/>
    <x v="6"/>
    <n v="102"/>
    <n v="4"/>
    <n v="2.2000000000000002"/>
    <n v="2"/>
    <n v="1.9"/>
    <n v="2.4"/>
    <n v="2.7"/>
    <m/>
    <n v="0"/>
    <m/>
    <m/>
    <s v=""/>
    <m/>
    <m/>
    <m/>
    <s v="n.m."/>
  </r>
  <r>
    <x v="1"/>
    <x v="138"/>
    <x v="138"/>
    <s v="Samwer"/>
    <s v="Oliver Samwer"/>
    <x v="1"/>
    <s v="Investments"/>
    <x v="2"/>
    <s v=""/>
    <s v=""/>
    <s v=""/>
    <s v=""/>
    <x v="2"/>
    <x v="3"/>
    <m/>
    <m/>
    <m/>
    <s v=""/>
    <s v=""/>
    <s v=""/>
    <s v=""/>
    <n v="132"/>
    <m/>
    <m/>
    <n v="0.91110000000000002"/>
    <s v="individual"/>
    <m/>
    <m/>
    <m/>
    <m/>
  </r>
  <r>
    <x v="1"/>
    <x v="139"/>
    <x v="139"/>
    <s v="Rohde"/>
    <m/>
    <x v="1"/>
    <s v="nicht verkauft"/>
    <x v="1"/>
    <n v="0"/>
    <n v="0"/>
    <n v="0"/>
    <n v="7"/>
    <x v="1"/>
    <x v="7"/>
    <m/>
    <m/>
    <m/>
    <s v=""/>
    <s v=""/>
    <s v=""/>
    <s v=""/>
    <m/>
    <m/>
    <m/>
    <m/>
    <s v=""/>
    <m/>
    <m/>
    <m/>
    <m/>
  </r>
  <r>
    <x v="1"/>
    <x v="139"/>
    <x v="139"/>
    <s v="Schwarz"/>
    <m/>
    <x v="1"/>
    <s v="nicht verkauft"/>
    <x v="1"/>
    <n v="1"/>
    <n v="0"/>
    <n v="0"/>
    <n v="12"/>
    <x v="1"/>
    <x v="7"/>
    <m/>
    <m/>
    <m/>
    <s v=""/>
    <s v=""/>
    <s v=""/>
    <s v=""/>
    <m/>
    <m/>
    <m/>
    <m/>
    <s v=""/>
    <m/>
    <m/>
    <m/>
    <m/>
  </r>
  <r>
    <x v="0"/>
    <x v="139"/>
    <x v="139"/>
    <s v="Rohde und Schwarz"/>
    <m/>
    <x v="1"/>
    <s v="nicht verkauft"/>
    <x v="1"/>
    <n v="1"/>
    <n v="0"/>
    <n v="0"/>
    <n v="19"/>
    <x v="1"/>
    <x v="7"/>
    <n v="84"/>
    <n v="3.3"/>
    <n v="2.6"/>
    <n v="2.2000000000000002"/>
    <n v="2.1"/>
    <n v="2.2000000000000002"/>
    <n v="2"/>
    <m/>
    <n v="0"/>
    <m/>
    <m/>
    <s v=""/>
    <m/>
    <m/>
    <m/>
    <m/>
  </r>
  <r>
    <x v="0"/>
    <x v="140"/>
    <x v="140"/>
    <s v="Rosenberger"/>
    <s v="Hans, Bernhard und Peter Rosenberger"/>
    <x v="1"/>
    <s v="nicht verkauft"/>
    <x v="1"/>
    <n v="0"/>
    <n v="0"/>
    <n v="0"/>
    <n v="11"/>
    <x v="1"/>
    <x v="7"/>
    <n v="190"/>
    <n v="1.2"/>
    <n v="1.1000000000000001"/>
    <n v="0.8"/>
    <n v="0.6"/>
    <n v="0.7"/>
    <s v="k. A."/>
    <m/>
    <n v="0"/>
    <m/>
    <m/>
    <s v=""/>
    <m/>
    <m/>
    <m/>
    <m/>
  </r>
  <r>
    <x v="0"/>
    <x v="141"/>
    <x v="141"/>
    <s v="Rossmann"/>
    <s v="Dirk Rossmann"/>
    <x v="1"/>
    <s v="nicht verkauft"/>
    <x v="1"/>
    <n v="1"/>
    <n v="1"/>
    <n v="0"/>
    <n v="3"/>
    <x v="1"/>
    <x v="11"/>
    <n v="57"/>
    <n v="4"/>
    <n v="3.7"/>
    <n v="3.5"/>
    <n v="3.4"/>
    <n v="3.3"/>
    <n v="3.2"/>
    <n v="75"/>
    <n v="1"/>
    <n v="3.2844000000000002"/>
    <n v="2.0955299999999997"/>
    <s v="family"/>
    <m/>
    <m/>
    <s v="x"/>
    <n v="2"/>
  </r>
  <r>
    <x v="0"/>
    <x v="142"/>
    <x v="142"/>
    <s v="Rothenberger"/>
    <s v="Helmut Rothenberger"/>
    <x v="0"/>
    <s v="nicht verkauft"/>
    <x v="1"/>
    <n v="0"/>
    <n v="0"/>
    <n v="0"/>
    <n v="3"/>
    <x v="0"/>
    <x v="9"/>
    <n v="178"/>
    <n v="1.4"/>
    <n v="1.2"/>
    <n v="1.2"/>
    <n v="1.2"/>
    <n v="1.2"/>
    <n v="1"/>
    <m/>
    <n v="0"/>
    <m/>
    <m/>
    <s v=""/>
    <m/>
    <m/>
    <m/>
    <m/>
  </r>
  <r>
    <x v="0"/>
    <x v="143"/>
    <x v="143"/>
    <s v="Freier"/>
    <s v="Bernd Freier"/>
    <x v="1"/>
    <s v="nicht verkauft"/>
    <x v="1"/>
    <n v="1"/>
    <n v="1"/>
    <n v="0"/>
    <n v="5"/>
    <x v="1"/>
    <x v="7"/>
    <n v="168"/>
    <n v="1.3"/>
    <n v="1.3"/>
    <n v="1.6"/>
    <n v="1.8"/>
    <n v="2.2999999999999998"/>
    <n v="2.5"/>
    <n v="113"/>
    <n v="1"/>
    <n v="1.03224"/>
    <n v="1.0933200000000001"/>
    <s v="individual"/>
    <m/>
    <m/>
    <m/>
    <n v="4"/>
  </r>
  <r>
    <x v="0"/>
    <x v="144"/>
    <x v="144"/>
    <m/>
    <m/>
    <x v="1"/>
    <s v="Börse und Teilverkauf"/>
    <x v="0"/>
    <n v="0"/>
    <n v="1"/>
    <n v="0"/>
    <n v="10"/>
    <x v="1"/>
    <x v="6"/>
    <m/>
    <n v="29.3"/>
    <n v="23.5"/>
    <n v="30.8"/>
    <n v="31.7"/>
    <n v="25.700000000000003"/>
    <n v="25.200000000000003"/>
    <m/>
    <n v="5"/>
    <n v="20.363280000000003"/>
    <n v="17.766450000000003"/>
    <s v="family"/>
    <m/>
    <n v="18.981079000000001"/>
    <m/>
    <n v="5"/>
  </r>
  <r>
    <x v="1"/>
    <x v="144"/>
    <x v="144"/>
    <s v="Hopp"/>
    <s v="Dietmar Hopp"/>
    <x v="1"/>
    <s v="Börse und Teilverkauf"/>
    <x v="0"/>
    <n v="0"/>
    <n v="1"/>
    <n v="0"/>
    <n v="4"/>
    <x v="1"/>
    <x v="6"/>
    <n v="17"/>
    <n v="10.9"/>
    <n v="8.1999999999999993"/>
    <n v="13"/>
    <n v="13.2"/>
    <n v="8.1"/>
    <n v="7.7"/>
    <n v="28"/>
    <m/>
    <n v="4.2228000000000003"/>
    <n v="4.82883"/>
    <s v="family"/>
    <n v="13"/>
    <n v="7.0336889999999999"/>
    <s v="x"/>
    <m/>
  </r>
  <r>
    <x v="1"/>
    <x v="144"/>
    <x v="144"/>
    <s v="Plattner"/>
    <s v="Hasso Plattner"/>
    <x v="1"/>
    <s v="Börse und Teilverkauf"/>
    <x v="0"/>
    <n v="0"/>
    <n v="1"/>
    <n v="0"/>
    <n v="3"/>
    <x v="1"/>
    <x v="6"/>
    <n v="19"/>
    <n v="11.4"/>
    <n v="8"/>
    <n v="10.5"/>
    <n v="11"/>
    <n v="10"/>
    <n v="9.4"/>
    <n v="16"/>
    <m/>
    <n v="8.0702400000000001"/>
    <n v="7.1976900000000006"/>
    <s v="family"/>
    <n v="8"/>
    <n v="11.94739"/>
    <s v="x"/>
    <m/>
  </r>
  <r>
    <x v="1"/>
    <x v="144"/>
    <x v="144"/>
    <s v="Tschira"/>
    <s v="Udo und Harald Tschira"/>
    <x v="1"/>
    <s v="Börse und Teilverkauf"/>
    <x v="0"/>
    <n v="0"/>
    <n v="1"/>
    <n v="0"/>
    <n v="2"/>
    <x v="1"/>
    <x v="6"/>
    <n v="31"/>
    <n v="5.5"/>
    <n v="5.8"/>
    <n v="5.8"/>
    <n v="6"/>
    <n v="6"/>
    <n v="6.5"/>
    <n v="43"/>
    <m/>
    <n v="6.0057600000000004"/>
    <n v="3.6444000000000001"/>
    <s v="family"/>
    <m/>
    <m/>
    <s v="x"/>
    <m/>
  </r>
  <r>
    <x v="1"/>
    <x v="144"/>
    <x v="144"/>
    <s v="Tschira"/>
    <s v="Harald Tschira"/>
    <x v="1"/>
    <s v="Börse und Teilverkauf"/>
    <x v="3"/>
    <m/>
    <m/>
    <m/>
    <m/>
    <x v="3"/>
    <x v="14"/>
    <m/>
    <m/>
    <m/>
    <m/>
    <m/>
    <m/>
    <m/>
    <n v="137"/>
    <m/>
    <n v="3.0028800000000002"/>
    <s v="Zusammen mit Udo Tschira"/>
    <s v="individual"/>
    <m/>
    <m/>
    <m/>
    <m/>
  </r>
  <r>
    <x v="1"/>
    <x v="144"/>
    <x v="144"/>
    <s v="Tschira"/>
    <s v="Udo Tschira"/>
    <x v="1"/>
    <s v="Börse und Teilverkauf"/>
    <x v="3"/>
    <m/>
    <m/>
    <m/>
    <m/>
    <x v="3"/>
    <x v="14"/>
    <m/>
    <m/>
    <m/>
    <m/>
    <m/>
    <m/>
    <m/>
    <n v="138"/>
    <m/>
    <n v="3.0028800000000002"/>
    <s v="Zusammen mit Harald Tschira"/>
    <s v="individual"/>
    <m/>
    <m/>
    <m/>
    <m/>
  </r>
  <r>
    <x v="1"/>
    <x v="144"/>
    <x v="144"/>
    <s v="Hector"/>
    <s v="Hans-Werner Hector"/>
    <x v="1"/>
    <s v="Börse und Teilverkauf"/>
    <x v="0"/>
    <n v="0"/>
    <n v="0"/>
    <n v="0"/>
    <n v="1"/>
    <x v="1"/>
    <x v="6"/>
    <n v="152"/>
    <n v="1.5"/>
    <n v="1.5"/>
    <n v="1.5"/>
    <n v="1.5"/>
    <n v="1.6"/>
    <n v="1.6"/>
    <n v="73"/>
    <m/>
    <n v="2.0644800000000001"/>
    <n v="2.0955299999999997"/>
    <s v="individual"/>
    <m/>
    <m/>
    <s v="x"/>
    <m/>
  </r>
  <r>
    <x v="0"/>
    <x v="145"/>
    <x v="145"/>
    <s v="Sartorius"/>
    <s v="Familien Sartorius-Herbst und Franken"/>
    <x v="1"/>
    <s v="nicht verkauft"/>
    <x v="1"/>
    <n v="0"/>
    <n v="0"/>
    <n v="1"/>
    <n v="6"/>
    <x v="1"/>
    <x v="8"/>
    <n v="28"/>
    <n v="6.1"/>
    <n v="6"/>
    <n v="11"/>
    <n v="5.7"/>
    <n v="3.5"/>
    <n v="2.9"/>
    <m/>
    <n v="2"/>
    <n v="5.8180800000000001"/>
    <n v="4.5555000000000003"/>
    <s v="individual"/>
    <m/>
    <m/>
    <s v="x"/>
    <n v="4"/>
  </r>
  <r>
    <x v="1"/>
    <x v="145"/>
    <x v="145"/>
    <s v="Sartorius"/>
    <s v="Karin Sartorius-Herbst"/>
    <x v="1"/>
    <s v="nicht verkauft"/>
    <x v="2"/>
    <s v=""/>
    <s v=""/>
    <s v=""/>
    <s v=""/>
    <x v="2"/>
    <x v="3"/>
    <m/>
    <m/>
    <m/>
    <s v=""/>
    <s v=""/>
    <s v=""/>
    <s v=""/>
    <n v="67"/>
    <m/>
    <n v="3.2844000000000002"/>
    <n v="2.2777500000000002"/>
    <s v="individual"/>
    <m/>
    <m/>
    <m/>
    <m/>
  </r>
  <r>
    <x v="1"/>
    <x v="145"/>
    <x v="145"/>
    <s v="Sartorius"/>
    <s v="Ulrike Baro"/>
    <x v="1"/>
    <s v="nicht verkauft"/>
    <x v="2"/>
    <s v=""/>
    <s v=""/>
    <s v=""/>
    <s v=""/>
    <x v="2"/>
    <x v="3"/>
    <m/>
    <m/>
    <m/>
    <s v=""/>
    <s v=""/>
    <s v=""/>
    <s v=""/>
    <n v="66"/>
    <m/>
    <n v="2.5336800000000004"/>
    <n v="2.2777500000000002"/>
    <s v="individual"/>
    <m/>
    <m/>
    <m/>
    <m/>
  </r>
  <r>
    <x v="0"/>
    <x v="146"/>
    <x v="146"/>
    <s v="Schäfer"/>
    <s v="Theo Schäfer"/>
    <x v="1"/>
    <s v="nicht verkauft"/>
    <x v="1"/>
    <n v="0"/>
    <n v="0"/>
    <n v="1"/>
    <n v="12"/>
    <x v="1"/>
    <x v="7"/>
    <n v="200"/>
    <n v="1"/>
    <n v="1"/>
    <n v="1"/>
    <n v="0.8"/>
    <n v="0.9"/>
    <n v="1"/>
    <m/>
    <n v="0"/>
    <m/>
    <m/>
    <s v=""/>
    <m/>
    <m/>
    <m/>
    <m/>
  </r>
  <r>
    <x v="0"/>
    <x v="147"/>
    <x v="147"/>
    <s v="Schörghuber"/>
    <s v="Alexandra Schörghuber"/>
    <x v="1"/>
    <s v="nicht verkauft"/>
    <x v="1"/>
    <n v="1"/>
    <n v="0"/>
    <n v="1"/>
    <n v="4"/>
    <x v="1"/>
    <x v="7"/>
    <n v="73"/>
    <n v="2.5"/>
    <n v="2.9"/>
    <n v="3.4"/>
    <n v="3"/>
    <n v="3.2"/>
    <n v="3.5"/>
    <n v="32"/>
    <n v="1"/>
    <n v="4.6920000000000002"/>
    <n v="4.4643900000000007"/>
    <s v="family"/>
    <m/>
    <m/>
    <s v="x"/>
    <n v="3"/>
  </r>
  <r>
    <x v="0"/>
    <x v="148"/>
    <x v="148"/>
    <s v="Schütz"/>
    <s v="Udo Schütz"/>
    <x v="1"/>
    <s v="nicht verkauft"/>
    <x v="1"/>
    <n v="1"/>
    <n v="1"/>
    <n v="0"/>
    <n v="3"/>
    <x v="1"/>
    <x v="7"/>
    <n v="132"/>
    <n v="1.8"/>
    <n v="1.8"/>
    <n v="1.2"/>
    <n v="0.8"/>
    <n v="0.8"/>
    <n v="0.7"/>
    <m/>
    <n v="0"/>
    <m/>
    <m/>
    <s v=""/>
    <m/>
    <m/>
    <m/>
    <m/>
  </r>
  <r>
    <x v="0"/>
    <x v="149"/>
    <x v="149"/>
    <s v="Oetker"/>
    <s v="Arend Oetker"/>
    <x v="1"/>
    <s v="nicht verkauft"/>
    <x v="1"/>
    <n v="1"/>
    <n v="0"/>
    <n v="0"/>
    <n v="6"/>
    <x v="1"/>
    <x v="7"/>
    <n v="153"/>
    <n v="1.5"/>
    <n v="1.5"/>
    <n v="1.5"/>
    <n v="1.5"/>
    <n v="1.1000000000000001"/>
    <n v="1.1000000000000001"/>
    <m/>
    <n v="0"/>
    <m/>
    <m/>
    <s v=""/>
    <m/>
    <m/>
    <m/>
    <m/>
  </r>
  <r>
    <x v="0"/>
    <x v="150"/>
    <x v="150"/>
    <s v="Schwarz"/>
    <s v="Dieter Schwarz"/>
    <x v="1"/>
    <s v="nicht verkauft"/>
    <x v="1"/>
    <n v="1"/>
    <n v="1"/>
    <n v="0"/>
    <n v="3"/>
    <x v="1"/>
    <x v="2"/>
    <n v="1"/>
    <n v="39.5"/>
    <n v="36"/>
    <n v="33.5"/>
    <n v="30"/>
    <n v="27.5"/>
    <n v="25"/>
    <n v="1"/>
    <n v="1"/>
    <n v="40.257359999999998"/>
    <n v="42.91281"/>
    <s v="individual"/>
    <n v="2"/>
    <n v="22.996480000000002"/>
    <s v="x"/>
    <n v="2"/>
  </r>
  <r>
    <x v="0"/>
    <x v="151"/>
    <x v="151"/>
    <s v="Schwarz-Schütte"/>
    <m/>
    <x v="1"/>
    <s v="Verkauf 2006 fü4 4,4 Mrd€. Familie hatte Mehrheit "/>
    <x v="0"/>
    <n v="0"/>
    <n v="0"/>
    <n v="1"/>
    <n v="15"/>
    <x v="1"/>
    <x v="1"/>
    <n v="101"/>
    <n v="2.2000000000000002"/>
    <n v="2.2000000000000002"/>
    <n v="2"/>
    <n v="2"/>
    <n v="2"/>
    <n v="2"/>
    <m/>
    <n v="0"/>
    <m/>
    <m/>
    <s v=""/>
    <m/>
    <m/>
    <m/>
    <m/>
  </r>
  <r>
    <x v="0"/>
    <x v="152"/>
    <x v="152"/>
    <s v="Schleicher"/>
    <m/>
    <x v="1"/>
    <s v="nicht verkauft"/>
    <x v="1"/>
    <n v="1"/>
    <n v="0"/>
    <n v="0"/>
    <n v="5"/>
    <x v="1"/>
    <x v="7"/>
    <n v="50"/>
    <n v="4.0999999999999996"/>
    <n v="3.8"/>
    <n v="4"/>
    <n v="4"/>
    <n v="2.4"/>
    <n v="2.4"/>
    <m/>
    <n v="0"/>
    <m/>
    <m/>
    <s v=""/>
    <m/>
    <m/>
    <m/>
    <m/>
  </r>
  <r>
    <x v="0"/>
    <x v="153"/>
    <x v="153"/>
    <s v="Sedlmayr"/>
    <m/>
    <x v="1"/>
    <s v="Verkauf und Investment"/>
    <x v="1"/>
    <n v="0"/>
    <n v="0"/>
    <n v="0"/>
    <n v="26"/>
    <x v="1"/>
    <x v="8"/>
    <n v="91"/>
    <n v="2.1"/>
    <n v="2.4"/>
    <n v="2.4"/>
    <n v="2.2000000000000002"/>
    <n v="2.2000000000000002"/>
    <n v="2.2000000000000002"/>
    <m/>
    <n v="0"/>
    <m/>
    <m/>
    <s v=""/>
    <m/>
    <m/>
    <m/>
    <m/>
  </r>
  <r>
    <x v="0"/>
    <x v="154"/>
    <x v="154"/>
    <s v="Blickle"/>
    <m/>
    <x v="1"/>
    <s v="nicht verkauft"/>
    <x v="1"/>
    <n v="1"/>
    <n v="0"/>
    <n v="0"/>
    <n v="4"/>
    <x v="1"/>
    <x v="7"/>
    <n v="44"/>
    <n v="4.8"/>
    <n v="4.5"/>
    <n v="3.9"/>
    <n v="3.6"/>
    <n v="3.8"/>
    <n v="4"/>
    <m/>
    <n v="1"/>
    <n v="3.6597599999999999"/>
    <n v="11.02431"/>
    <s v="individual"/>
    <m/>
    <m/>
    <s v="x"/>
    <n v="3"/>
  </r>
  <r>
    <x v="1"/>
    <x v="154"/>
    <x v="154"/>
    <s v="Blickle"/>
    <s v="Ursula Blickle"/>
    <x v="1"/>
    <s v="nicht verkauft"/>
    <x v="2"/>
    <s v=""/>
    <s v=""/>
    <s v=""/>
    <s v=""/>
    <x v="2"/>
    <x v="3"/>
    <m/>
    <m/>
    <m/>
    <s v=""/>
    <s v=""/>
    <s v=""/>
    <s v=""/>
    <n v="26"/>
    <m/>
    <m/>
    <n v="5.1932700000000001"/>
    <s v="individual"/>
    <m/>
    <m/>
    <m/>
    <m/>
  </r>
  <r>
    <x v="1"/>
    <x v="154"/>
    <x v="154"/>
    <s v="Blickle"/>
    <s v="Jürgen Blickle"/>
    <x v="1"/>
    <s v="nicht verkauft"/>
    <x v="2"/>
    <s v=""/>
    <s v=""/>
    <s v=""/>
    <s v=""/>
    <x v="2"/>
    <x v="3"/>
    <m/>
    <m/>
    <m/>
    <s v=""/>
    <s v=""/>
    <s v=""/>
    <s v=""/>
    <n v="19"/>
    <m/>
    <n v="3.6597599999999999"/>
    <n v="5.8310400000000007"/>
    <s v="individual"/>
    <m/>
    <m/>
    <m/>
    <m/>
  </r>
  <r>
    <x v="0"/>
    <x v="155"/>
    <x v="155"/>
    <s v="Lütke"/>
    <s v="Tobias Lütke"/>
    <x v="0"/>
    <s v="nicht verkauft"/>
    <x v="1"/>
    <n v="1"/>
    <n v="1"/>
    <n v="0"/>
    <n v="1"/>
    <x v="0"/>
    <x v="16"/>
    <n v="82"/>
    <n v="3.5"/>
    <n v="2.6"/>
    <n v="10.9"/>
    <n v="6.2"/>
    <n v="3"/>
    <n v="1.5"/>
    <m/>
    <n v="0"/>
    <m/>
    <m/>
    <s v=""/>
    <m/>
    <m/>
    <s v="x"/>
    <m/>
  </r>
  <r>
    <x v="0"/>
    <x v="156"/>
    <x v="156"/>
    <s v="Sick"/>
    <m/>
    <x v="1"/>
    <s v="nicht verkauft"/>
    <x v="1"/>
    <n v="0"/>
    <n v="0"/>
    <n v="0"/>
    <n v="3"/>
    <x v="1"/>
    <x v="8"/>
    <n v="162"/>
    <n v="1.4"/>
    <n v="1.4"/>
    <n v="1.3"/>
    <n v="1.3"/>
    <n v="1.4"/>
    <n v="1.2"/>
    <m/>
    <n v="1"/>
    <n v="2.6275200000000001"/>
    <n v="3.0066300000000004"/>
    <s v="individual"/>
    <m/>
    <m/>
    <m/>
    <n v="2"/>
  </r>
  <r>
    <x v="1"/>
    <x v="156"/>
    <x v="156"/>
    <s v="Sick"/>
    <s v="Renate Sick-Glaser"/>
    <x v="1"/>
    <s v="nicht verkauft"/>
    <x v="2"/>
    <s v=""/>
    <s v=""/>
    <s v=""/>
    <s v=""/>
    <x v="2"/>
    <x v="3"/>
    <m/>
    <m/>
    <m/>
    <s v=""/>
    <s v=""/>
    <s v=""/>
    <s v=""/>
    <n v="91"/>
    <m/>
    <m/>
    <n v="1.54887"/>
    <s v="individual"/>
    <m/>
    <m/>
    <s v="x"/>
    <m/>
  </r>
  <r>
    <x v="1"/>
    <x v="156"/>
    <x v="156"/>
    <s v="Sick"/>
    <s v="Sebastian Glaser"/>
    <x v="1"/>
    <s v="nicht verkauft"/>
    <x v="2"/>
    <s v=""/>
    <s v=""/>
    <s v=""/>
    <s v=""/>
    <x v="2"/>
    <x v="3"/>
    <m/>
    <m/>
    <m/>
    <s v=""/>
    <s v=""/>
    <s v=""/>
    <s v=""/>
    <n v="92"/>
    <m/>
    <n v="2.6275200000000001"/>
    <n v="1.4577600000000002"/>
    <s v="individual"/>
    <m/>
    <m/>
    <s v="x"/>
    <m/>
  </r>
  <r>
    <x v="0"/>
    <x v="157"/>
    <x v="157"/>
    <s v="von Siemens"/>
    <m/>
    <x v="1"/>
    <s v="nicht verkauft"/>
    <x v="1"/>
    <n v="0"/>
    <n v="0"/>
    <n v="1"/>
    <n v="100"/>
    <x v="1"/>
    <x v="8"/>
    <n v="29"/>
    <n v="7.5"/>
    <n v="5.8"/>
    <n v="7.8"/>
    <n v="6.2"/>
    <n v="5"/>
    <s v="k. A."/>
    <m/>
    <n v="0"/>
    <m/>
    <m/>
    <s v=""/>
    <m/>
    <m/>
    <m/>
    <m/>
  </r>
  <r>
    <x v="0"/>
    <x v="158"/>
    <x v="158"/>
    <s v="Sixt"/>
    <m/>
    <x v="1"/>
    <s v="nicht verkauft"/>
    <x v="1"/>
    <n v="1"/>
    <n v="0"/>
    <n v="0"/>
    <n v="3"/>
    <x v="1"/>
    <x v="6"/>
    <n v="90"/>
    <n v="2.5"/>
    <n v="2.4"/>
    <n v="2.7"/>
    <n v="1.9"/>
    <n v="2.4"/>
    <n v="2.1"/>
    <m/>
    <n v="2"/>
    <n v="2.2521599999999999"/>
    <n v="2.3688600000000002"/>
    <s v="individual"/>
    <m/>
    <m/>
    <m/>
    <n v="1"/>
  </r>
  <r>
    <x v="1"/>
    <x v="158"/>
    <x v="158"/>
    <s v="Sixt"/>
    <s v="Alexander Sixt"/>
    <x v="1"/>
    <s v="nicht verkauft"/>
    <x v="2"/>
    <s v=""/>
    <s v=""/>
    <s v=""/>
    <s v=""/>
    <x v="2"/>
    <x v="3"/>
    <m/>
    <m/>
    <m/>
    <s v=""/>
    <s v=""/>
    <s v=""/>
    <s v=""/>
    <n v="108"/>
    <m/>
    <n v="1.12608"/>
    <n v="1.1844300000000001"/>
    <s v="individual"/>
    <m/>
    <m/>
    <s v="x"/>
    <m/>
  </r>
  <r>
    <x v="1"/>
    <x v="158"/>
    <x v="158"/>
    <s v="Sixt"/>
    <s v="Konstantin Sixt"/>
    <x v="1"/>
    <s v="nicht verkauft"/>
    <x v="2"/>
    <s v=""/>
    <s v=""/>
    <s v=""/>
    <s v=""/>
    <x v="2"/>
    <x v="3"/>
    <m/>
    <m/>
    <m/>
    <s v=""/>
    <s v=""/>
    <s v=""/>
    <s v=""/>
    <n v="109"/>
    <m/>
    <n v="1.12608"/>
    <n v="1.1844300000000001"/>
    <s v="individual"/>
    <m/>
    <m/>
    <s v="x"/>
    <m/>
  </r>
  <r>
    <x v="0"/>
    <x v="159"/>
    <x v="159"/>
    <s v="Koerl"/>
    <s v="Carsten Koerl"/>
    <x v="1"/>
    <s v="nicht verkauft"/>
    <x v="1"/>
    <n v="1"/>
    <n v="0"/>
    <n v="0"/>
    <n v="1"/>
    <x v="0"/>
    <x v="0"/>
    <n v="122"/>
    <n v="2.2000000000000002"/>
    <n v="2"/>
    <n v="1.5"/>
    <n v="0.9"/>
    <n v="1"/>
    <n v="1"/>
    <n v="115"/>
    <n v="1"/>
    <n v="1.03224"/>
    <n v="1.0933200000000001"/>
    <s v="individual"/>
    <m/>
    <m/>
    <s v="x"/>
    <n v="0"/>
  </r>
  <r>
    <x v="0"/>
    <x v="160"/>
    <x v="160"/>
    <s v="Stihl"/>
    <m/>
    <x v="1"/>
    <s v="nicht verkauft"/>
    <x v="1"/>
    <n v="0"/>
    <n v="0"/>
    <n v="0"/>
    <n v="20"/>
    <x v="1"/>
    <x v="7"/>
    <n v="32"/>
    <n v="6.5"/>
    <n v="5.8"/>
    <n v="5.3"/>
    <n v="5"/>
    <n v="4.8"/>
    <n v="4.5"/>
    <m/>
    <n v="0"/>
    <m/>
    <m/>
    <s v=""/>
    <m/>
    <m/>
    <m/>
    <m/>
  </r>
  <r>
    <x v="0"/>
    <x v="161"/>
    <x v="161"/>
    <s v="Oberwelland"/>
    <m/>
    <x v="1"/>
    <s v="nicht verkauft"/>
    <x v="1"/>
    <n v="1"/>
    <n v="0"/>
    <n v="0"/>
    <n v="10"/>
    <x v="1"/>
    <x v="7"/>
    <n v="92"/>
    <n v="2.5"/>
    <n v="2.4"/>
    <n v="2.2000000000000002"/>
    <n v="2.1"/>
    <n v="2"/>
    <n v="1.9"/>
    <n v="18"/>
    <n v="3"/>
    <n v="5.3488800000000003"/>
    <n v="5.9221500000000002"/>
    <s v="family"/>
    <n v="23"/>
    <n v="4.8418369999999999"/>
    <m/>
    <n v="7"/>
  </r>
  <r>
    <x v="1"/>
    <x v="161"/>
    <x v="161"/>
    <s v="Oberwelland"/>
    <s v="Axel Oberwelland"/>
    <x v="1"/>
    <s v="nicht verkauft"/>
    <x v="3"/>
    <m/>
    <m/>
    <m/>
    <m/>
    <x v="3"/>
    <x v="14"/>
    <m/>
    <m/>
    <m/>
    <m/>
    <m/>
    <m/>
    <m/>
    <n v="143"/>
    <m/>
    <n v="1.12608"/>
    <s v="Zusammen als &quot;Axel Oberwelland &amp; siblings&quot;"/>
    <s v="family"/>
    <m/>
    <m/>
    <m/>
    <m/>
  </r>
  <r>
    <x v="1"/>
    <x v="161"/>
    <x v="161"/>
    <s v="Oberwelland"/>
    <s v="Timm Oberwelland"/>
    <x v="1"/>
    <s v="nicht verkauft"/>
    <x v="3"/>
    <m/>
    <m/>
    <m/>
    <m/>
    <x v="3"/>
    <x v="14"/>
    <m/>
    <m/>
    <m/>
    <m/>
    <m/>
    <m/>
    <m/>
    <n v="139"/>
    <m/>
    <n v="2.5336800000000004"/>
    <s v="Zusammen als &quot;Axel Oberwelland &amp; siblings&quot;"/>
    <s v="individual"/>
    <m/>
    <m/>
    <m/>
    <m/>
  </r>
  <r>
    <x v="1"/>
    <x v="161"/>
    <x v="161"/>
    <s v="Oberwelland"/>
    <s v="Maike Oberwelland-Height"/>
    <x v="1"/>
    <s v="nicht verkauft"/>
    <x v="3"/>
    <m/>
    <m/>
    <m/>
    <m/>
    <x v="3"/>
    <x v="14"/>
    <m/>
    <m/>
    <m/>
    <m/>
    <m/>
    <m/>
    <m/>
    <n v="142"/>
    <m/>
    <n v="1.68912"/>
    <s v="Zusammen als &quot;Axel Oberwelland &amp; siblings&quot;"/>
    <s v="individual"/>
    <m/>
    <m/>
    <m/>
    <m/>
  </r>
  <r>
    <x v="0"/>
    <x v="162"/>
    <x v="162"/>
    <s v="Müller und Ströer"/>
    <m/>
    <x v="2"/>
    <s v="nicht verkauft"/>
    <x v="1"/>
    <n v="1"/>
    <n v="1"/>
    <n v="0"/>
    <n v="2"/>
    <x v="1"/>
    <x v="5"/>
    <m/>
    <n v="1.2"/>
    <n v="1"/>
    <n v="1.6"/>
    <n v="1.9"/>
    <n v="1.9"/>
    <n v="1.6"/>
    <m/>
    <n v="0"/>
    <m/>
    <n v="1.9133100000000001"/>
    <m/>
    <m/>
    <m/>
    <m/>
    <s v="n.m."/>
  </r>
  <r>
    <x v="1"/>
    <x v="162"/>
    <x v="162"/>
    <s v="Müller"/>
    <s v="Udo Müller"/>
    <x v="2"/>
    <s v="nicht verkauft"/>
    <x v="3"/>
    <m/>
    <m/>
    <m/>
    <m/>
    <x v="3"/>
    <x v="14"/>
    <n v="362"/>
    <n v="0.6"/>
    <n v="0.5"/>
    <n v="0.8"/>
    <n v="0.9"/>
    <n v="0.9"/>
    <n v="0.7"/>
    <n v="131"/>
    <m/>
    <m/>
    <n v="0.91110000000000002"/>
    <s v="individual"/>
    <m/>
    <m/>
    <m/>
    <m/>
  </r>
  <r>
    <x v="1"/>
    <x v="162"/>
    <x v="162"/>
    <s v="Ströer"/>
    <s v="Dirk Ströer"/>
    <x v="2"/>
    <s v="nicht verkauft"/>
    <x v="2"/>
    <s v=""/>
    <s v=""/>
    <s v=""/>
    <s v=""/>
    <x v="2"/>
    <x v="3"/>
    <n v="361"/>
    <n v="0.6"/>
    <n v="0.5"/>
    <n v="0.8"/>
    <n v="1"/>
    <n v="1"/>
    <n v="0.9"/>
    <n v="126"/>
    <m/>
    <m/>
    <n v="1.00221"/>
    <s v="individual"/>
    <m/>
    <m/>
    <s v="x"/>
    <m/>
  </r>
  <r>
    <x v="0"/>
    <x v="163"/>
    <x v="163"/>
    <s v="Bechtolsheim"/>
    <s v="Andreas von Bechtolsheim"/>
    <x v="0"/>
    <s v="nicht verkauft"/>
    <x v="0"/>
    <n v="0"/>
    <n v="0"/>
    <n v="0"/>
    <n v="1"/>
    <x v="0"/>
    <x v="10"/>
    <n v="23"/>
    <n v="9.3000000000000007"/>
    <n v="7.5"/>
    <n v="6.8"/>
    <n v="5.5"/>
    <n v="5.7"/>
    <n v="5.5"/>
    <n v="11"/>
    <n v="1"/>
    <n v="8.0702400000000001"/>
    <n v="9.0198900000000002"/>
    <s v="family"/>
    <n v="11"/>
    <n v="8.812323000000001"/>
    <s v="x"/>
    <n v="0"/>
  </r>
  <r>
    <x v="0"/>
    <x v="164"/>
    <x v="164"/>
    <s v="Gerberding"/>
    <s v="Horst-Otto Gerberding"/>
    <x v="1"/>
    <s v="nicht verkauft"/>
    <x v="1"/>
    <n v="0"/>
    <n v="0"/>
    <n v="0"/>
    <n v="4"/>
    <x v="1"/>
    <x v="8"/>
    <n v="175"/>
    <n v="1.2"/>
    <n v="1.2"/>
    <n v="1.4"/>
    <n v="1.4"/>
    <n v="1"/>
    <n v="0.9"/>
    <n v="130"/>
    <n v="0"/>
    <m/>
    <n v="0.91110000000000002"/>
    <s v="individual"/>
    <m/>
    <m/>
    <m/>
    <s v="n.m."/>
  </r>
  <r>
    <x v="0"/>
    <x v="165"/>
    <x v="165"/>
    <s v="Thyssen-Bornemisza"/>
    <m/>
    <x v="1"/>
    <s v="Investments"/>
    <x v="0"/>
    <n v="0"/>
    <n v="0"/>
    <n v="0"/>
    <n v="5"/>
    <x v="0"/>
    <x v="17"/>
    <n v="115"/>
    <n v="1.9"/>
    <n v="2"/>
    <n v="2"/>
    <n v="1.7"/>
    <n v="1.5"/>
    <s v="k. A."/>
    <m/>
    <n v="0"/>
    <m/>
    <m/>
    <s v=""/>
    <m/>
    <m/>
    <m/>
    <m/>
  </r>
  <r>
    <x v="1"/>
    <x v="166"/>
    <x v="166"/>
    <s v="Herz"/>
    <s v="Michael und Wolfang Herz"/>
    <x v="1"/>
    <s v="nicht verkauft"/>
    <x v="2"/>
    <s v=""/>
    <s v=""/>
    <s v=""/>
    <s v=""/>
    <x v="2"/>
    <x v="3"/>
    <n v="21"/>
    <n v="7.7"/>
    <n v="7.5"/>
    <n v="7.5"/>
    <n v="7.3"/>
    <n v="7.5"/>
    <s v="k. A."/>
    <m/>
    <m/>
    <m/>
    <m/>
    <s v=""/>
    <m/>
    <m/>
    <m/>
    <m/>
  </r>
  <r>
    <x v="1"/>
    <x v="166"/>
    <x v="166"/>
    <s v="Herz"/>
    <s v="Günter Herz"/>
    <x v="1"/>
    <s v="nicht verkauft"/>
    <x v="2"/>
    <s v=""/>
    <s v=""/>
    <s v=""/>
    <s v=""/>
    <x v="2"/>
    <x v="3"/>
    <n v="53"/>
    <n v="3.8"/>
    <n v="3.8"/>
    <n v="3.8"/>
    <n v="3.8"/>
    <n v="8"/>
    <n v="8.5"/>
    <m/>
    <m/>
    <m/>
    <m/>
    <s v=""/>
    <m/>
    <m/>
    <m/>
    <m/>
  </r>
  <r>
    <x v="1"/>
    <x v="166"/>
    <x v="166"/>
    <s v="Herz"/>
    <s v="Daniela Herz-Schnoeckel"/>
    <x v="1"/>
    <s v="nicht verkauft"/>
    <x v="2"/>
    <s v=""/>
    <s v=""/>
    <s v=""/>
    <s v=""/>
    <x v="2"/>
    <x v="3"/>
    <n v="54"/>
    <n v="3.8"/>
    <n v="3.8"/>
    <n v="3.8"/>
    <n v="3.8"/>
    <n v="7.5"/>
    <n v="7.4"/>
    <m/>
    <m/>
    <m/>
    <m/>
    <s v=""/>
    <m/>
    <m/>
    <m/>
    <m/>
  </r>
  <r>
    <x v="0"/>
    <x v="166"/>
    <x v="166"/>
    <s v="Herz"/>
    <m/>
    <x v="1"/>
    <s v="nicht verkauft"/>
    <x v="1"/>
    <n v="0"/>
    <n v="0"/>
    <n v="0"/>
    <n v="13"/>
    <x v="1"/>
    <x v="8"/>
    <m/>
    <n v="15.3"/>
    <n v="15.1"/>
    <n v="15.1"/>
    <n v="14.899999999999999"/>
    <n v="23"/>
    <n v="15.9"/>
    <m/>
    <n v="4"/>
    <n v="13.51296"/>
    <n v="9.2932199999999998"/>
    <s v="individual"/>
    <m/>
    <n v="12.755859999999998"/>
    <s v="x"/>
    <n v="9"/>
  </r>
  <r>
    <x v="1"/>
    <x v="166"/>
    <x v="166"/>
    <s v="Herz"/>
    <s v="Michael Herz"/>
    <x v="1"/>
    <s v="nicht verkauft"/>
    <x v="2"/>
    <s v=""/>
    <s v=""/>
    <s v=""/>
    <s v=""/>
    <x v="2"/>
    <x v="3"/>
    <m/>
    <m/>
    <m/>
    <s v=""/>
    <s v=""/>
    <s v=""/>
    <s v=""/>
    <n v="40"/>
    <m/>
    <n v="5.72424"/>
    <n v="3.6444000000000001"/>
    <s v="individual"/>
    <n v="15"/>
    <n v="6.3779299999999992"/>
    <m/>
    <m/>
  </r>
  <r>
    <x v="1"/>
    <x v="166"/>
    <x v="166"/>
    <s v="Herz"/>
    <s v="Wolfgang Herz"/>
    <x v="1"/>
    <s v="nicht verkauft"/>
    <x v="2"/>
    <s v=""/>
    <s v=""/>
    <s v=""/>
    <s v=""/>
    <x v="2"/>
    <x v="3"/>
    <m/>
    <m/>
    <m/>
    <s v=""/>
    <s v=""/>
    <s v=""/>
    <s v=""/>
    <n v="41"/>
    <m/>
    <n v="5.72424"/>
    <n v="3.6444000000000001"/>
    <s v="individual"/>
    <n v="16"/>
    <n v="6.3779299999999992"/>
    <m/>
    <m/>
  </r>
  <r>
    <x v="1"/>
    <x v="166"/>
    <x v="166"/>
    <s v="Herz"/>
    <s v="Christian Herz"/>
    <x v="1"/>
    <s v="nicht verkauft"/>
    <x v="2"/>
    <s v=""/>
    <s v=""/>
    <s v=""/>
    <s v=""/>
    <x v="2"/>
    <x v="3"/>
    <m/>
    <m/>
    <m/>
    <s v=""/>
    <s v=""/>
    <s v=""/>
    <s v=""/>
    <n v="119"/>
    <m/>
    <n v="1.03224"/>
    <n v="1.00221"/>
    <s v="individual"/>
    <m/>
    <m/>
    <m/>
    <m/>
  </r>
  <r>
    <x v="1"/>
    <x v="166"/>
    <x v="166"/>
    <s v="Herz"/>
    <s v="Michaela Herz"/>
    <x v="1"/>
    <s v="nicht verkauft"/>
    <x v="2"/>
    <s v=""/>
    <s v=""/>
    <s v=""/>
    <s v=""/>
    <x v="2"/>
    <x v="3"/>
    <m/>
    <m/>
    <m/>
    <s v=""/>
    <s v=""/>
    <s v=""/>
    <s v=""/>
    <n v="120"/>
    <m/>
    <n v="1.03224"/>
    <n v="1.00221"/>
    <s v="individual"/>
    <m/>
    <m/>
    <m/>
    <m/>
  </r>
  <r>
    <x v="0"/>
    <x v="167"/>
    <x v="167"/>
    <s v="Pudwill"/>
    <s v="Horst Pudwill"/>
    <x v="0"/>
    <s v="nicht verkauft"/>
    <x v="1"/>
    <n v="1"/>
    <n v="1"/>
    <n v="0"/>
    <n v="2"/>
    <x v="0"/>
    <x v="18"/>
    <n v="45"/>
    <n v="3.8"/>
    <n v="4.5"/>
    <n v="6.9"/>
    <n v="4"/>
    <n v="2.2999999999999998"/>
    <n v="2.1"/>
    <n v="17"/>
    <n v="1"/>
    <n v="4.5043199999999999"/>
    <n v="6.2865900000000003"/>
    <s v="individual"/>
    <m/>
    <m/>
    <s v="x"/>
    <n v="1"/>
  </r>
  <r>
    <x v="0"/>
    <x v="168"/>
    <x v="168"/>
    <s v="Haub"/>
    <s v="Christian und Georg Haub; Katrin, Victoria und Erivan Karl Haub"/>
    <x v="1"/>
    <s v="nicht verkauft"/>
    <x v="1"/>
    <n v="1"/>
    <n v="0"/>
    <n v="0"/>
    <n v="12"/>
    <x v="1"/>
    <x v="7"/>
    <n v="41"/>
    <n v="4.7"/>
    <n v="4.7"/>
    <n v="5.0999999999999996"/>
    <n v="5.3"/>
    <n v="5"/>
    <n v="5"/>
    <m/>
    <n v="2"/>
    <n v="6.28728"/>
    <n v="6.0132600000000007"/>
    <s v="individual"/>
    <m/>
    <m/>
    <m/>
    <n v="10"/>
  </r>
  <r>
    <x v="1"/>
    <x v="168"/>
    <x v="168"/>
    <s v="Haub"/>
    <s v="Christian Haub"/>
    <x v="1"/>
    <s v="nicht verkauft"/>
    <x v="2"/>
    <s v=""/>
    <s v=""/>
    <s v=""/>
    <s v=""/>
    <x v="2"/>
    <x v="3"/>
    <m/>
    <m/>
    <m/>
    <s v=""/>
    <s v=""/>
    <s v=""/>
    <s v=""/>
    <n v="35"/>
    <m/>
    <n v="4.1289600000000002"/>
    <n v="4.0088400000000002"/>
    <s v="individual"/>
    <m/>
    <m/>
    <s v="x"/>
    <m/>
  </r>
  <r>
    <x v="1"/>
    <x v="168"/>
    <x v="168"/>
    <s v="Haub"/>
    <s v="Georg Haub"/>
    <x v="1"/>
    <s v="nicht verkauft"/>
    <x v="2"/>
    <s v=""/>
    <s v=""/>
    <s v=""/>
    <s v=""/>
    <x v="2"/>
    <x v="3"/>
    <m/>
    <m/>
    <m/>
    <s v=""/>
    <s v=""/>
    <s v=""/>
    <s v=""/>
    <n v="77"/>
    <m/>
    <n v="2.1583199999999998"/>
    <n v="2.0044200000000001"/>
    <s v="individual"/>
    <m/>
    <m/>
    <s v="x"/>
    <m/>
  </r>
  <r>
    <x v="0"/>
    <x v="169"/>
    <x v="169"/>
    <s v="Tessner"/>
    <s v="Hans-Joachim Tessner"/>
    <x v="1"/>
    <s v="nicht verkauft"/>
    <x v="1"/>
    <n v="1"/>
    <n v="0"/>
    <n v="1"/>
    <n v="3"/>
    <x v="1"/>
    <x v="7"/>
    <n v="180"/>
    <n v="1.2"/>
    <n v="1.2"/>
    <n v="1"/>
    <n v="1.1000000000000001"/>
    <n v="1.1000000000000001"/>
    <n v="1.1000000000000001"/>
    <m/>
    <n v="0"/>
    <m/>
    <m/>
    <s v=""/>
    <m/>
    <m/>
    <m/>
    <m/>
  </r>
  <r>
    <x v="1"/>
    <x v="170"/>
    <x v="170"/>
    <s v="Tönnies"/>
    <s v="Clemens und Maximilian Tönnies"/>
    <x v="1"/>
    <s v="nicht verkauft"/>
    <x v="2"/>
    <s v=""/>
    <s v=""/>
    <s v=""/>
    <s v=""/>
    <x v="2"/>
    <x v="3"/>
    <n v="120"/>
    <n v="1.9"/>
    <n v="2"/>
    <n v="1.6"/>
    <n v="1.2"/>
    <n v="1.7"/>
    <n v="1.5"/>
    <m/>
    <m/>
    <m/>
    <m/>
    <s v=""/>
    <m/>
    <m/>
    <m/>
    <m/>
  </r>
  <r>
    <x v="1"/>
    <x v="170"/>
    <x v="170"/>
    <s v="Tönnies"/>
    <s v="Robert Tönnies"/>
    <x v="1"/>
    <s v="nicht verkauft"/>
    <x v="2"/>
    <s v=""/>
    <s v=""/>
    <s v=""/>
    <s v=""/>
    <x v="2"/>
    <x v="3"/>
    <n v="121"/>
    <n v="1.9"/>
    <n v="2"/>
    <n v="1.6"/>
    <n v="1.2"/>
    <n v="1.7"/>
    <n v="1.5"/>
    <n v="85"/>
    <m/>
    <n v="1.2199200000000001"/>
    <n v="1.63998"/>
    <s v="individual"/>
    <m/>
    <m/>
    <m/>
    <m/>
  </r>
  <r>
    <x v="0"/>
    <x v="170"/>
    <x v="170"/>
    <s v="Tönnies"/>
    <m/>
    <x v="1"/>
    <s v="nicht verkauft"/>
    <x v="1"/>
    <n v="1"/>
    <n v="1"/>
    <n v="0"/>
    <n v="4"/>
    <x v="1"/>
    <x v="7"/>
    <m/>
    <n v="3.8"/>
    <n v="4"/>
    <n v="3.2"/>
    <n v="2.4"/>
    <n v="3.4"/>
    <n v="3"/>
    <m/>
    <n v="2"/>
    <n v="2.4398400000000002"/>
    <n v="3.0977399999999999"/>
    <s v="individual"/>
    <m/>
    <m/>
    <s v="x"/>
    <n v="2"/>
  </r>
  <r>
    <x v="1"/>
    <x v="170"/>
    <x v="170"/>
    <s v="Tönnies"/>
    <s v="Clemens Tönnies"/>
    <x v="1"/>
    <s v="nicht verkauft"/>
    <x v="2"/>
    <s v=""/>
    <s v=""/>
    <s v=""/>
    <s v=""/>
    <x v="2"/>
    <x v="3"/>
    <m/>
    <m/>
    <m/>
    <s v=""/>
    <s v=""/>
    <s v=""/>
    <s v=""/>
    <n v="94"/>
    <m/>
    <n v="1.2199200000000001"/>
    <n v="1.4577600000000002"/>
    <s v="individual"/>
    <m/>
    <m/>
    <m/>
    <m/>
  </r>
  <r>
    <x v="0"/>
    <x v="171"/>
    <x v="171"/>
    <s v="Spießhofer und Braun"/>
    <m/>
    <x v="1"/>
    <s v="nicht verkauft"/>
    <x v="1"/>
    <n v="1"/>
    <n v="0"/>
    <n v="0"/>
    <n v="9"/>
    <x v="0"/>
    <x v="0"/>
    <n v="193"/>
    <n v="1"/>
    <n v="1"/>
    <n v="1"/>
    <n v="1.2"/>
    <n v="1"/>
    <s v="k. A."/>
    <m/>
    <n v="0"/>
    <m/>
    <m/>
    <s v=""/>
    <m/>
    <m/>
    <m/>
    <m/>
  </r>
  <r>
    <x v="0"/>
    <x v="172"/>
    <x v="172"/>
    <s v="Leibinger"/>
    <m/>
    <x v="1"/>
    <s v="nicht verkauft"/>
    <x v="1"/>
    <n v="1"/>
    <n v="0"/>
    <n v="1"/>
    <n v="4"/>
    <x v="1"/>
    <x v="7"/>
    <n v="72"/>
    <n v="3.5"/>
    <n v="3"/>
    <n v="2.5"/>
    <n v="2.1"/>
    <n v="2.4"/>
    <n v="2.4"/>
    <m/>
    <n v="3"/>
    <n v="4.2227999999999994"/>
    <n v="4.9199400000000004"/>
    <s v="individual"/>
    <m/>
    <m/>
    <m/>
    <n v="1"/>
  </r>
  <r>
    <x v="1"/>
    <x v="172"/>
    <x v="172"/>
    <s v="Leibinger"/>
    <s v="Nicola Leibinger-Kammüller"/>
    <x v="1"/>
    <s v="nicht verkauft"/>
    <x v="2"/>
    <s v=""/>
    <s v=""/>
    <s v=""/>
    <s v=""/>
    <x v="2"/>
    <x v="3"/>
    <m/>
    <m/>
    <m/>
    <s v=""/>
    <s v=""/>
    <s v=""/>
    <s v=""/>
    <n v="84"/>
    <m/>
    <n v="1.4076"/>
    <n v="1.63998"/>
    <s v="individual"/>
    <m/>
    <m/>
    <s v="x"/>
    <m/>
  </r>
  <r>
    <x v="1"/>
    <x v="172"/>
    <x v="172"/>
    <s v="Leibinger"/>
    <s v="Peter Leibinger"/>
    <x v="1"/>
    <s v="nicht verkauft"/>
    <x v="2"/>
    <s v=""/>
    <s v=""/>
    <s v=""/>
    <s v=""/>
    <x v="2"/>
    <x v="3"/>
    <m/>
    <m/>
    <m/>
    <s v=""/>
    <s v=""/>
    <s v=""/>
    <s v=""/>
    <n v="82"/>
    <m/>
    <n v="1.4076"/>
    <n v="1.63998"/>
    <s v="individual"/>
    <m/>
    <m/>
    <s v="x"/>
    <m/>
  </r>
  <r>
    <x v="1"/>
    <x v="172"/>
    <x v="172"/>
    <s v="Leibinger"/>
    <s v="Regine Leibinger"/>
    <x v="1"/>
    <s v="nicht verkauft"/>
    <x v="2"/>
    <s v=""/>
    <s v=""/>
    <s v=""/>
    <s v=""/>
    <x v="2"/>
    <x v="3"/>
    <m/>
    <m/>
    <m/>
    <s v=""/>
    <s v=""/>
    <s v=""/>
    <s v=""/>
    <n v="83"/>
    <m/>
    <n v="1.4076"/>
    <n v="1.63998"/>
    <s v="individual"/>
    <m/>
    <m/>
    <s v="x"/>
    <m/>
  </r>
  <r>
    <x v="0"/>
    <x v="173"/>
    <x v="173"/>
    <s v="Dommermuth"/>
    <s v="Ralph Dommermuth"/>
    <x v="1"/>
    <s v="nicht verkauft"/>
    <x v="1"/>
    <n v="1"/>
    <n v="1"/>
    <n v="0"/>
    <n v="2"/>
    <x v="1"/>
    <x v="8"/>
    <n v="89"/>
    <n v="2.2999999999999998"/>
    <n v="2.4"/>
    <n v="3.1"/>
    <n v="3.5"/>
    <n v="2.9"/>
    <n v="4"/>
    <n v="51"/>
    <n v="1"/>
    <n v="1.9706400000000002"/>
    <n v="3.0066299999999999"/>
    <s v="individual"/>
    <m/>
    <m/>
    <s v="x"/>
    <n v="1"/>
  </r>
  <r>
    <x v="0"/>
    <x v="174"/>
    <x v="174"/>
    <s v="Ante"/>
    <s v="Joachim Ante"/>
    <x v="0"/>
    <s v="nicht verkauft"/>
    <x v="1"/>
    <n v="1"/>
    <n v="1"/>
    <n v="0"/>
    <n v="1"/>
    <x v="0"/>
    <x v="10"/>
    <m/>
    <m/>
    <m/>
    <s v=""/>
    <s v=""/>
    <s v=""/>
    <s v=""/>
    <n v="95"/>
    <n v="1"/>
    <m/>
    <n v="1.3666499999999999"/>
    <s v="individual"/>
    <m/>
    <m/>
    <s v="x"/>
    <n v="0"/>
  </r>
  <r>
    <x v="0"/>
    <x v="175"/>
    <x v="175"/>
    <s v="Vaillant"/>
    <m/>
    <x v="1"/>
    <s v="nicht verkauft"/>
    <x v="1"/>
    <n v="0"/>
    <n v="0"/>
    <n v="0"/>
    <n v="31"/>
    <x v="1"/>
    <x v="7"/>
    <n v="68"/>
    <n v="3.5"/>
    <n v="3.2"/>
    <n v="2.1"/>
    <n v="2.1"/>
    <n v="2.3000000000000003"/>
    <s v="k. A."/>
    <m/>
    <n v="0"/>
    <m/>
    <m/>
    <s v=""/>
    <m/>
    <m/>
    <m/>
    <m/>
  </r>
  <r>
    <x v="0"/>
    <x v="176"/>
    <x v="176"/>
    <s v="Sauter und Pollert"/>
    <m/>
    <x v="1"/>
    <s v="nicht verkauft"/>
    <x v="1"/>
    <n v="1"/>
    <n v="0"/>
    <n v="0"/>
    <n v="6"/>
    <x v="1"/>
    <x v="8"/>
    <n v="87"/>
    <n v="1.8"/>
    <n v="2.5"/>
    <n v="2"/>
    <s v="k. A."/>
    <s v="k. A."/>
    <s v="k. A."/>
    <m/>
    <n v="0"/>
    <m/>
    <m/>
    <s v=""/>
    <m/>
    <m/>
    <m/>
    <m/>
  </r>
  <r>
    <x v="0"/>
    <x v="177"/>
    <x v="177"/>
    <s v="Viegener"/>
    <m/>
    <x v="1"/>
    <s v="nicht verkauft"/>
    <x v="1"/>
    <n v="1"/>
    <n v="0"/>
    <n v="0.5"/>
    <n v="6"/>
    <x v="1"/>
    <x v="7"/>
    <n v="119"/>
    <n v="2.5"/>
    <n v="2"/>
    <n v="1.8"/>
    <n v="1.1000000000000001"/>
    <n v="1.2"/>
    <n v="1"/>
    <m/>
    <n v="0"/>
    <m/>
    <m/>
    <s v=""/>
    <m/>
    <m/>
    <m/>
    <m/>
  </r>
  <r>
    <x v="0"/>
    <x v="178"/>
    <x v="178"/>
    <s v="Viessmann"/>
    <m/>
    <x v="1"/>
    <s v="Verkauf 2023 für 11,8 Mrd. €"/>
    <x v="0"/>
    <n v="0"/>
    <n v="0"/>
    <n v="0"/>
    <n v="3"/>
    <x v="1"/>
    <x v="1"/>
    <n v="47"/>
    <n v="13.5"/>
    <n v="4"/>
    <n v="3.9"/>
    <n v="3.7"/>
    <n v="3.7"/>
    <n v="3.5"/>
    <m/>
    <n v="3"/>
    <n v="8.4455999999999989"/>
    <n v="8.8376699999999992"/>
    <s v="individual"/>
    <m/>
    <m/>
    <m/>
    <n v="0"/>
  </r>
  <r>
    <x v="1"/>
    <x v="178"/>
    <x v="178"/>
    <s v="Viessmann"/>
    <s v="Anna Katharina Viessmann"/>
    <x v="1"/>
    <s v="Verkauf 2023 für 11,8 Mrd. €"/>
    <x v="2"/>
    <s v=""/>
    <s v=""/>
    <s v=""/>
    <s v=""/>
    <x v="2"/>
    <x v="3"/>
    <m/>
    <m/>
    <m/>
    <s v=""/>
    <s v=""/>
    <s v=""/>
    <s v=""/>
    <n v="63"/>
    <m/>
    <n v="2.4398400000000002"/>
    <n v="2.5510799999999998"/>
    <s v="individual"/>
    <m/>
    <m/>
    <s v="x"/>
    <m/>
  </r>
  <r>
    <x v="1"/>
    <x v="178"/>
    <x v="178"/>
    <s v="Viessmann"/>
    <s v="Martin Viessmann"/>
    <x v="1"/>
    <s v="Verkauf 2023 für 11,8 Mrd. €"/>
    <x v="2"/>
    <s v=""/>
    <s v=""/>
    <s v=""/>
    <s v=""/>
    <x v="2"/>
    <x v="3"/>
    <m/>
    <m/>
    <m/>
    <s v=""/>
    <s v=""/>
    <s v=""/>
    <s v=""/>
    <n v="81"/>
    <m/>
    <n v="1.68912"/>
    <n v="1.73109"/>
    <s v="individual"/>
    <n v="17"/>
    <n v="6.3689469999999995"/>
    <s v="x"/>
    <m/>
  </r>
  <r>
    <x v="1"/>
    <x v="178"/>
    <x v="178"/>
    <s v="Viessmann"/>
    <s v="Maximilian Viessmann"/>
    <x v="1"/>
    <s v="Verkauf 2023 für 11,8 Mrd. €"/>
    <x v="2"/>
    <s v=""/>
    <s v=""/>
    <s v=""/>
    <s v=""/>
    <x v="2"/>
    <x v="3"/>
    <m/>
    <m/>
    <m/>
    <s v=""/>
    <s v=""/>
    <s v=""/>
    <s v=""/>
    <n v="31"/>
    <m/>
    <n v="4.3166399999999996"/>
    <n v="4.5555000000000003"/>
    <s v="individual"/>
    <m/>
    <m/>
    <s v="x"/>
    <m/>
  </r>
  <r>
    <x v="0"/>
    <x v="179"/>
    <x v="179"/>
    <s v="Gorsch, Schily, Hammacher und Schweppenäuser"/>
    <m/>
    <x v="1"/>
    <s v="nicht verkauft"/>
    <x v="1"/>
    <n v="0"/>
    <n v="0"/>
    <n v="0"/>
    <n v="30"/>
    <x v="1"/>
    <x v="5"/>
    <n v="117"/>
    <n v="2"/>
    <n v="2"/>
    <n v="1.8"/>
    <n v="2"/>
    <n v="2.2999999999999998"/>
    <n v="2.5"/>
    <m/>
    <n v="0"/>
    <m/>
    <m/>
    <s v=""/>
    <m/>
    <m/>
    <m/>
    <m/>
  </r>
  <r>
    <x v="0"/>
    <x v="180"/>
    <x v="180"/>
    <s v="Mittelsten Scheid"/>
    <m/>
    <x v="1"/>
    <s v="nicht verkauft"/>
    <x v="1"/>
    <n v="0"/>
    <n v="0"/>
    <n v="0"/>
    <n v="20"/>
    <x v="1"/>
    <x v="7"/>
    <n v="85"/>
    <n v="2.4"/>
    <n v="2.5"/>
    <n v="2.2999999999999998"/>
    <n v="2.2999999999999998"/>
    <n v="2.6"/>
    <n v="2.8"/>
    <m/>
    <n v="0"/>
    <m/>
    <m/>
    <s v=""/>
    <m/>
    <m/>
    <m/>
    <m/>
  </r>
  <r>
    <x v="0"/>
    <x v="181"/>
    <x v="181"/>
    <s v="Wacker"/>
    <s v="Peter-Alexander Wacker"/>
    <x v="1"/>
    <s v="nicht verkauft"/>
    <x v="1"/>
    <n v="0"/>
    <n v="0"/>
    <n v="0"/>
    <n v="20"/>
    <x v="1"/>
    <x v="8"/>
    <n v="58"/>
    <n v="3.8"/>
    <n v="3.6"/>
    <n v="4.4000000000000004"/>
    <n v="2.2999999999999998"/>
    <n v="2.1"/>
    <n v="3.8"/>
    <n v="134"/>
    <n v="1"/>
    <n v="1.03224"/>
    <n v="0.91110000000000002"/>
    <s v="individual"/>
    <n v="19"/>
    <n v="5.7311540000000001"/>
    <m/>
    <n v="19"/>
  </r>
  <r>
    <x v="0"/>
    <x v="182"/>
    <x v="182"/>
    <s v="Wagner"/>
    <s v="Günter Gerhard Wagner"/>
    <x v="1"/>
    <s v="Verkauf 2010 "/>
    <x v="0"/>
    <n v="0"/>
    <n v="0"/>
    <n v="0"/>
    <n v="5"/>
    <x v="1"/>
    <x v="1"/>
    <n v="194"/>
    <n v="1"/>
    <n v="1"/>
    <n v="1.9"/>
    <n v="1.8"/>
    <n v="2"/>
    <n v="1.6"/>
    <m/>
    <n v="0"/>
    <m/>
    <m/>
    <s v=""/>
    <m/>
    <m/>
    <m/>
    <m/>
  </r>
  <r>
    <x v="0"/>
    <x v="183"/>
    <x v="183"/>
    <s v="von Braunbehrens, Bode und Sethe"/>
    <m/>
    <x v="1"/>
    <s v="nicht verkauft"/>
    <x v="1"/>
    <n v="0"/>
    <n v="0"/>
    <n v="0"/>
    <n v="27"/>
    <x v="1"/>
    <x v="7"/>
    <n v="171"/>
    <n v="1.8"/>
    <n v="1.3"/>
    <n v="1.2"/>
    <n v="1.2"/>
    <n v="1.2"/>
    <s v="k. A."/>
    <m/>
    <n v="0"/>
    <m/>
    <m/>
    <s v=""/>
    <m/>
    <m/>
    <m/>
    <m/>
  </r>
  <r>
    <x v="1"/>
    <x v="184"/>
    <x v="184"/>
    <s v="Olbricht"/>
    <s v="Thomas Olbricht"/>
    <x v="1"/>
    <s v="Verkauf 2002 für ca. 4,2 mrd€ "/>
    <x v="2"/>
    <s v=""/>
    <s v=""/>
    <s v=""/>
    <s v=""/>
    <x v="2"/>
    <x v="3"/>
    <n v="218"/>
    <n v="0.9"/>
    <n v="0.9"/>
    <n v="0.9"/>
    <n v="0.9"/>
    <n v="1"/>
    <n v="1"/>
    <m/>
    <m/>
    <m/>
    <m/>
    <s v=""/>
    <m/>
    <m/>
    <m/>
    <m/>
  </r>
  <r>
    <x v="1"/>
    <x v="184"/>
    <x v="184"/>
    <s v="Sander"/>
    <m/>
    <x v="1"/>
    <s v="Verkauf 2002 für ca. 4,2 mrd€ "/>
    <x v="2"/>
    <s v=""/>
    <s v=""/>
    <s v=""/>
    <s v=""/>
    <x v="2"/>
    <x v="3"/>
    <n v="281"/>
    <n v="0.7"/>
    <n v="0.7"/>
    <n v="0.8"/>
    <n v="0.8"/>
    <n v="0.8"/>
    <n v="0.8"/>
    <m/>
    <m/>
    <m/>
    <m/>
    <s v=""/>
    <m/>
    <m/>
    <m/>
    <m/>
  </r>
  <r>
    <x v="1"/>
    <x v="184"/>
    <x v="184"/>
    <s v="Ströher und Pohl"/>
    <m/>
    <x v="1"/>
    <s v="Verkauf 2002 für ca. 4,2 mrd€ "/>
    <x v="2"/>
    <s v=""/>
    <s v=""/>
    <s v=""/>
    <s v=""/>
    <x v="2"/>
    <x v="3"/>
    <n v="203"/>
    <n v="1"/>
    <n v="1"/>
    <n v="1"/>
    <n v="0.7"/>
    <n v="0.7"/>
    <n v="0.7"/>
    <m/>
    <m/>
    <m/>
    <m/>
    <s v=""/>
    <m/>
    <m/>
    <m/>
    <m/>
  </r>
  <r>
    <x v="1"/>
    <x v="184"/>
    <x v="184"/>
    <s v="Ströher und Pohl"/>
    <s v="Eheleute Sylvia und Ulrich Ströher"/>
    <x v="1"/>
    <s v="Verkauf 2002 für ca. 4,2 mrd€ "/>
    <x v="2"/>
    <s v=""/>
    <s v=""/>
    <s v=""/>
    <s v=""/>
    <x v="2"/>
    <x v="3"/>
    <n v="204"/>
    <n v="1"/>
    <n v="1"/>
    <n v="1"/>
    <n v="0.7"/>
    <n v="0.7"/>
    <n v="0.7"/>
    <n v="80"/>
    <m/>
    <n v="1.8768"/>
    <n v="1.8222"/>
    <s v="individual"/>
    <m/>
    <m/>
    <s v="x"/>
    <m/>
  </r>
  <r>
    <x v="0"/>
    <x v="184"/>
    <x v="184"/>
    <s v="Ströher und Pohl, Olbricht, Sander"/>
    <m/>
    <x v="1"/>
    <s v="Verkauf 2002 für ca. 4,2 mrd€ "/>
    <x v="0"/>
    <n v="0"/>
    <n v="0"/>
    <n v="0"/>
    <n v="25"/>
    <x v="1"/>
    <x v="1"/>
    <m/>
    <n v="3.6"/>
    <n v="3.6"/>
    <n v="3.6999999999999997"/>
    <n v="3.1"/>
    <n v="3.2"/>
    <n v="3.2"/>
    <m/>
    <n v="1"/>
    <n v="1.8768"/>
    <n v="1.8222"/>
    <s v="individual"/>
    <m/>
    <m/>
    <m/>
    <n v="24"/>
  </r>
  <r>
    <x v="0"/>
    <x v="185"/>
    <x v="185"/>
    <s v="Werhahn"/>
    <m/>
    <x v="1"/>
    <s v="nicht verkauft"/>
    <x v="1"/>
    <n v="0"/>
    <n v="0"/>
    <n v="0"/>
    <n v="400"/>
    <x v="1"/>
    <x v="7"/>
    <n v="77"/>
    <n v="2.8"/>
    <n v="2.8"/>
    <n v="2.8"/>
    <n v="3"/>
    <n v="3.1"/>
    <s v="k. A."/>
    <m/>
    <n v="0"/>
    <m/>
    <m/>
    <s v=""/>
    <m/>
    <m/>
    <m/>
    <m/>
  </r>
  <r>
    <x v="0"/>
    <x v="186"/>
    <x v="186"/>
    <s v="Müller"/>
    <m/>
    <x v="1"/>
    <s v="nicht verkauft"/>
    <x v="1"/>
    <n v="0"/>
    <n v="0"/>
    <n v="0"/>
    <n v="3"/>
    <x v="1"/>
    <x v="11"/>
    <n v="212"/>
    <n v="1"/>
    <n v="1"/>
    <n v="0.6"/>
    <n v="0.6"/>
    <n v="0.6"/>
    <n v="0.6"/>
    <m/>
    <n v="0"/>
    <m/>
    <m/>
    <s v=""/>
    <m/>
    <m/>
    <m/>
    <m/>
  </r>
  <r>
    <x v="0"/>
    <x v="187"/>
    <x v="187"/>
    <s v="Wild"/>
    <s v="Hans-Peter Wild"/>
    <x v="1"/>
    <s v="Verkauf 2014 Großteil verk.  "/>
    <x v="0"/>
    <n v="0"/>
    <n v="0"/>
    <n v="0"/>
    <n v="3"/>
    <x v="1"/>
    <x v="1"/>
    <n v="76"/>
    <n v="3.1"/>
    <n v="2.8"/>
    <n v="3"/>
    <n v="2.7"/>
    <n v="2.5"/>
    <n v="2.2000000000000002"/>
    <m/>
    <n v="0"/>
    <m/>
    <m/>
    <s v=""/>
    <m/>
    <m/>
    <m/>
    <m/>
  </r>
  <r>
    <x v="0"/>
    <x v="188"/>
    <x v="188"/>
    <s v="Opländer"/>
    <s v="Jochen Opländer"/>
    <x v="1"/>
    <s v="nicht verkauft"/>
    <x v="1"/>
    <n v="0"/>
    <n v="0"/>
    <n v="0"/>
    <n v="7"/>
    <x v="1"/>
    <x v="6"/>
    <n v="181"/>
    <n v="1.2"/>
    <n v="1.2"/>
    <n v="1"/>
    <n v="1"/>
    <n v="1"/>
    <n v="1"/>
    <m/>
    <n v="0"/>
    <m/>
    <m/>
    <s v=""/>
    <m/>
    <m/>
    <m/>
    <m/>
  </r>
  <r>
    <x v="0"/>
    <x v="189"/>
    <x v="189"/>
    <s v="Wirtgen"/>
    <s v="Jürgen und Stefan Wirtgen"/>
    <x v="1"/>
    <s v="Verkauf 2017 f. 4,6 Mrd€ "/>
    <x v="0"/>
    <n v="0"/>
    <n v="0"/>
    <n v="0"/>
    <n v="3"/>
    <x v="1"/>
    <x v="1"/>
    <n v="62"/>
    <n v="4"/>
    <n v="3.5"/>
    <n v="2.2999999999999998"/>
    <n v="2.2999999999999998"/>
    <n v="2.5"/>
    <n v="2.5"/>
    <m/>
    <n v="2"/>
    <n v="4.8796800000000005"/>
    <s v="k.A."/>
    <s v="individual"/>
    <m/>
    <m/>
    <s v="x"/>
    <n v="1"/>
  </r>
  <r>
    <x v="1"/>
    <x v="189"/>
    <x v="189"/>
    <s v="Wirtgen"/>
    <s v="Jürgen Wirtgen"/>
    <x v="1"/>
    <s v="Verkauf 2017 f. 4,6 Mrd€ "/>
    <x v="2"/>
    <s v=""/>
    <s v=""/>
    <s v=""/>
    <s v=""/>
    <x v="2"/>
    <x v="3"/>
    <m/>
    <m/>
    <m/>
    <m/>
    <m/>
    <m/>
    <m/>
    <n v="140"/>
    <m/>
    <n v="2.4398400000000002"/>
    <s v="Vermögen &lt; 1 Mrd. €"/>
    <s v="individual"/>
    <m/>
    <m/>
    <m/>
    <m/>
  </r>
  <r>
    <x v="1"/>
    <x v="189"/>
    <x v="189"/>
    <s v="Wirtgen"/>
    <s v="Stefan Wirtgen"/>
    <x v="1"/>
    <s v="Verkauf 2017 f. 4,6 Mrd€ "/>
    <x v="2"/>
    <s v=""/>
    <s v=""/>
    <s v=""/>
    <s v=""/>
    <x v="2"/>
    <x v="3"/>
    <m/>
    <m/>
    <m/>
    <m/>
    <m/>
    <m/>
    <m/>
    <n v="141"/>
    <m/>
    <n v="2.4398400000000002"/>
    <s v="Vermögen &lt; 1 Mrd. €"/>
    <s v="individual"/>
    <m/>
    <m/>
    <m/>
    <m/>
  </r>
  <r>
    <x v="0"/>
    <x v="190"/>
    <x v="190"/>
    <s v="Winkler"/>
    <s v="Walter Winkler"/>
    <x v="4"/>
    <s v="nicht verkauft"/>
    <x v="1"/>
    <n v="0"/>
    <n v="0"/>
    <n v="0"/>
    <n v="1"/>
    <x v="1"/>
    <x v="11"/>
    <n v="205"/>
    <n v="0.8"/>
    <n v="1"/>
    <n v="1"/>
    <s v="k. A."/>
    <s v="k. A."/>
    <s v="k. A."/>
    <m/>
    <n v="0"/>
    <m/>
    <m/>
    <s v=""/>
    <m/>
    <m/>
    <s v="x"/>
    <m/>
  </r>
  <r>
    <x v="0"/>
    <x v="191"/>
    <x v="191"/>
    <s v="Wortmann"/>
    <s v="Horst Wortmann"/>
    <x v="4"/>
    <s v="nicht verkauft"/>
    <x v="1"/>
    <n v="1"/>
    <n v="0"/>
    <n v="0"/>
    <n v="4"/>
    <x v="1"/>
    <x v="7"/>
    <n v="192"/>
    <n v="0.8"/>
    <n v="1"/>
    <n v="1.1000000000000001"/>
    <n v="1.1000000000000001"/>
    <n v="1.2"/>
    <n v="1.3"/>
    <n v="117"/>
    <n v="1"/>
    <n v="1.03224"/>
    <n v="1.0933200000000001"/>
    <s v="individual"/>
    <m/>
    <m/>
    <m/>
    <n v="3"/>
  </r>
  <r>
    <x v="0"/>
    <x v="192"/>
    <x v="192"/>
    <s v="Blanke und Meier"/>
    <s v="Gernot Blanke und Klus Meier"/>
    <x v="1"/>
    <s v="nicht verkauft"/>
    <x v="1"/>
    <n v="1"/>
    <n v="1"/>
    <n v="0"/>
    <n v="2"/>
    <x v="1"/>
    <x v="8"/>
    <n v="63"/>
    <n v="4.5"/>
    <n v="3.5"/>
    <n v="1.5"/>
    <s v="k. A."/>
    <s v="k. A."/>
    <s v="k. A."/>
    <m/>
    <n v="0"/>
    <m/>
    <m/>
    <s v=""/>
    <m/>
    <m/>
    <s v="x"/>
    <m/>
  </r>
  <r>
    <x v="0"/>
    <x v="193"/>
    <x v="193"/>
    <s v="Würth"/>
    <s v="Reinhold Würth"/>
    <x v="1"/>
    <s v="nicht verkauft"/>
    <x v="1"/>
    <n v="0"/>
    <n v="0"/>
    <n v="1"/>
    <n v="9"/>
    <x v="1"/>
    <x v="7"/>
    <n v="14"/>
    <n v="12.6"/>
    <n v="10.8"/>
    <n v="9.9"/>
    <n v="9.3000000000000007"/>
    <n v="10"/>
    <n v="9.8000000000000007"/>
    <n v="6"/>
    <n v="1"/>
    <n v="27.870480000000001"/>
    <n v="17.3109"/>
    <s v="family"/>
    <n v="5"/>
    <n v="14.642290000000001"/>
    <s v="x"/>
    <n v="8"/>
  </r>
  <r>
    <x v="0"/>
    <x v="194"/>
    <x v="194"/>
    <s v="Zech"/>
    <s v="Kurt Zech"/>
    <x v="1"/>
    <s v="nicht verkauft"/>
    <x v="1"/>
    <n v="1"/>
    <n v="0"/>
    <n v="0"/>
    <n v="4"/>
    <x v="1"/>
    <x v="6"/>
    <n v="163"/>
    <n v="1.4"/>
    <n v="1.4"/>
    <n v="1.2"/>
    <n v="1"/>
    <n v="1.2"/>
    <n v="1.1000000000000001"/>
    <m/>
    <n v="0"/>
    <m/>
    <m/>
    <s v=""/>
    <m/>
    <m/>
    <m/>
    <m/>
  </r>
  <r>
    <x v="0"/>
    <x v="195"/>
    <x v="195"/>
    <s v="Doblinger"/>
    <s v="Alfons Doblinger"/>
    <x v="2"/>
    <s v="nicht verkauft"/>
    <x v="1"/>
    <n v="1"/>
    <n v="0"/>
    <n v="0"/>
    <n v="1"/>
    <x v="1"/>
    <x v="11"/>
    <n v="267"/>
    <n v="0.9"/>
    <n v="0.8"/>
    <n v="0.6"/>
    <s v=""/>
    <s v=""/>
    <s v=""/>
    <m/>
    <n v="0"/>
    <m/>
    <m/>
    <m/>
    <m/>
    <m/>
    <m/>
    <m/>
  </r>
  <r>
    <x v="0"/>
    <x v="196"/>
    <x v="196"/>
    <s v="Hannebauer und Schödl"/>
    <m/>
    <x v="1"/>
    <s v="Verkauf"/>
    <x v="0"/>
    <n v="0"/>
    <n v="0"/>
    <n v="0"/>
    <n v="2"/>
    <x v="1"/>
    <x v="1"/>
    <n v="138"/>
    <n v="1.7"/>
    <n v="1.7"/>
    <n v="1.3"/>
    <n v="0.5"/>
    <n v="0.5"/>
    <s v="k. A."/>
    <m/>
    <n v="0"/>
    <m/>
    <m/>
    <m/>
    <m/>
    <m/>
    <m/>
    <m/>
  </r>
  <r>
    <x v="0"/>
    <x v="197"/>
    <x v="197"/>
    <s v="Sahle"/>
    <s v="Uwe und Friedrich Sahle"/>
    <x v="2"/>
    <s v="nicht verkauft"/>
    <x v="1"/>
    <n v="1"/>
    <n v="0"/>
    <n v="0"/>
    <n v="7"/>
    <x v="1"/>
    <x v="11"/>
    <n v="240"/>
    <n v="0.9"/>
    <n v="0.8"/>
    <n v="1.2"/>
    <n v="0.9"/>
    <n v="1"/>
    <n v="1.2"/>
    <m/>
    <n v="0"/>
    <m/>
    <m/>
    <m/>
    <m/>
    <m/>
    <m/>
    <m/>
  </r>
  <r>
    <x v="0"/>
    <x v="198"/>
    <x v="198"/>
    <s v="Wallner"/>
    <s v="Michael Wallner"/>
    <x v="2"/>
    <s v="nicht verkauft"/>
    <x v="1"/>
    <n v="1"/>
    <n v="0"/>
    <n v="0"/>
    <n v="1"/>
    <x v="1"/>
    <x v="11"/>
    <m/>
    <m/>
    <m/>
    <m/>
    <m/>
    <m/>
    <m/>
    <m/>
    <n v="0"/>
    <m/>
    <m/>
    <m/>
    <m/>
    <m/>
    <m/>
    <m/>
  </r>
  <r>
    <x v="0"/>
    <x v="199"/>
    <x v="199"/>
    <s v="Loclair"/>
    <s v="Holger Loclair"/>
    <x v="2"/>
    <s v="nicht verkauft"/>
    <x v="1"/>
    <n v="1"/>
    <n v="0"/>
    <n v="0"/>
    <n v="1"/>
    <x v="1"/>
    <x v="11"/>
    <n v="400"/>
    <n v="0.6"/>
    <n v="0.5"/>
    <n v="0.5"/>
    <n v="0.35"/>
    <n v="0.4"/>
    <n v="0.2"/>
    <m/>
    <n v="0"/>
    <m/>
    <m/>
    <m/>
    <m/>
    <m/>
    <m/>
    <m/>
  </r>
  <r>
    <x v="0"/>
    <x v="200"/>
    <x v="200"/>
    <s v="Hollweg"/>
    <m/>
    <x v="5"/>
    <m/>
    <x v="1"/>
    <n v="1"/>
    <n v="0"/>
    <n v="0"/>
    <n v="19"/>
    <x v="1"/>
    <x v="7"/>
    <n v="502"/>
    <n v="4"/>
    <s v=""/>
    <s v=""/>
    <s v=""/>
    <s v=""/>
    <s v=""/>
    <m/>
    <n v="0"/>
    <m/>
    <m/>
    <m/>
    <m/>
    <m/>
    <m/>
    <m/>
  </r>
  <r>
    <x v="0"/>
    <x v="201"/>
    <x v="201"/>
    <s v="Braun"/>
    <m/>
    <x v="5"/>
    <m/>
    <x v="1"/>
    <n v="1"/>
    <n v="1"/>
    <n v="0"/>
    <n v="3"/>
    <x v="1"/>
    <x v="11"/>
    <n v="503"/>
    <n v="2.2999999999999998"/>
    <s v=""/>
    <s v=""/>
    <s v=""/>
    <s v=""/>
    <s v=""/>
    <m/>
    <n v="0"/>
    <m/>
    <m/>
    <m/>
    <m/>
    <m/>
    <m/>
    <m/>
  </r>
  <r>
    <x v="0"/>
    <x v="202"/>
    <x v="202"/>
    <s v="Groz und Lindner"/>
    <m/>
    <x v="5"/>
    <m/>
    <x v="1"/>
    <n v="0"/>
    <n v="0"/>
    <n v="0"/>
    <n v="132"/>
    <x v="1"/>
    <x v="7"/>
    <n v="504"/>
    <n v="1.2"/>
    <s v=""/>
    <n v="0.4"/>
    <n v="0.4"/>
    <n v="0.5"/>
    <s v="k. A."/>
    <m/>
    <n v="0"/>
    <m/>
    <m/>
    <m/>
    <m/>
    <m/>
    <m/>
    <m/>
  </r>
  <r>
    <x v="0"/>
    <x v="203"/>
    <x v="203"/>
    <s v="Philippiak und Ziehl"/>
    <m/>
    <x v="2"/>
    <m/>
    <x v="1"/>
    <n v="0"/>
    <n v="0"/>
    <n v="0"/>
    <n v="11"/>
    <x v="1"/>
    <x v="11"/>
    <n v="501"/>
    <n v="1.2"/>
    <s v="getrennt aufgelistet"/>
    <s v="getrennt aufgelistet"/>
    <s v="getrennt aufgelistet"/>
    <s v="getrennt aufgelistet"/>
    <s v="getrennt aufgelistet"/>
    <m/>
    <n v="0"/>
    <m/>
    <m/>
    <m/>
    <m/>
    <m/>
    <m/>
    <m/>
  </r>
  <r>
    <x v="0"/>
    <x v="204"/>
    <x v="204"/>
    <s v="Semmelhaack"/>
    <s v="Theodor Semmelhaack"/>
    <x v="6"/>
    <m/>
    <x v="1"/>
    <n v="1"/>
    <n v="1"/>
    <n v="0"/>
    <n v="1"/>
    <x v="1"/>
    <x v="11"/>
    <n v="505"/>
    <n v="1.1000000000000001"/>
    <s v=""/>
    <s v=""/>
    <s v=""/>
    <s v=""/>
    <s v=""/>
    <m/>
    <n v="0"/>
    <m/>
    <m/>
    <m/>
    <m/>
    <m/>
    <m/>
    <m/>
  </r>
  <r>
    <x v="0"/>
    <x v="205"/>
    <x v="205"/>
    <s v="Brenninkmeijer"/>
    <m/>
    <x v="0"/>
    <m/>
    <x v="1"/>
    <n v="0"/>
    <n v="0"/>
    <n v="0"/>
    <n v="1800"/>
    <x v="0"/>
    <x v="0"/>
    <n v="13"/>
    <n v="13.2"/>
    <n v="11.5"/>
    <n v="12.4"/>
    <n v="14"/>
    <n v="17.5"/>
    <s v="k. A."/>
    <m/>
    <n v="0"/>
    <m/>
    <m/>
    <m/>
    <m/>
    <m/>
    <m/>
    <m/>
  </r>
  <r>
    <x v="0"/>
    <x v="206"/>
    <x v="206"/>
    <s v="Mahle"/>
    <m/>
    <x v="3"/>
    <m/>
    <x v="1"/>
    <n v="0"/>
    <n v="0"/>
    <n v="0"/>
    <n v="0"/>
    <x v="1"/>
    <x v="11"/>
    <n v="125"/>
    <n v="1.7"/>
    <n v="1.9"/>
    <n v="2.1"/>
    <n v="2.6"/>
    <n v="3"/>
    <n v="3.6"/>
    <m/>
    <n v="0"/>
    <m/>
    <m/>
    <m/>
    <m/>
    <m/>
    <m/>
    <m/>
  </r>
  <r>
    <x v="0"/>
    <x v="207"/>
    <x v="207"/>
    <s v="Strothotte"/>
    <s v="Willy Strothotte"/>
    <x v="0"/>
    <m/>
    <x v="1"/>
    <n v="0"/>
    <n v="0"/>
    <n v="0"/>
    <n v="1"/>
    <x v="0"/>
    <x v="0"/>
    <n v="151"/>
    <n v="1.5"/>
    <n v="1.5"/>
    <n v="1.5"/>
    <n v="1.5"/>
    <n v="1.7"/>
    <n v="1.8"/>
    <m/>
    <n v="0"/>
    <m/>
    <m/>
    <m/>
    <m/>
    <m/>
    <m/>
    <m/>
  </r>
  <r>
    <x v="0"/>
    <x v="208"/>
    <x v="208"/>
    <s v="Peters / Riehmer etc."/>
    <m/>
    <x v="1"/>
    <m/>
    <x v="1"/>
    <n v="1"/>
    <n v="0"/>
    <n v="0"/>
    <n v="10"/>
    <x v="1"/>
    <x v="7"/>
    <n v="130"/>
    <n v="1.9"/>
    <n v="1.8"/>
    <n v="1.7"/>
    <n v="1.5"/>
    <n v="0"/>
    <s v="k. A."/>
    <m/>
    <n v="0"/>
    <m/>
    <m/>
    <m/>
    <m/>
    <m/>
    <m/>
    <m/>
  </r>
  <r>
    <x v="0"/>
    <x v="209"/>
    <x v="209"/>
    <s v="Renner, Schumacher und Vershinin"/>
    <m/>
    <x v="1"/>
    <m/>
    <x v="1"/>
    <n v="1"/>
    <n v="1"/>
    <n v="0"/>
    <n v="3"/>
    <x v="1"/>
    <x v="11"/>
    <n v="149"/>
    <n v="1.4"/>
    <n v="1.6"/>
    <s v="k. A."/>
    <s v="k. A."/>
    <s v="k. A."/>
    <s v="k. A."/>
    <m/>
    <n v="0"/>
    <m/>
    <m/>
    <m/>
    <m/>
    <m/>
    <m/>
    <m/>
  </r>
  <r>
    <x v="0"/>
    <x v="210"/>
    <x v="210"/>
    <s v="Schmitz und Hoffmann"/>
    <m/>
    <x v="4"/>
    <m/>
    <x v="1"/>
    <n v="1"/>
    <n v="0"/>
    <n v="0"/>
    <n v="8"/>
    <x v="1"/>
    <x v="8"/>
    <n v="201"/>
    <n v="0.9"/>
    <n v="1"/>
    <n v="1"/>
    <n v="0.8"/>
    <n v="0.8"/>
    <n v="0.8"/>
    <m/>
    <n v="0"/>
    <m/>
    <m/>
    <m/>
    <m/>
    <m/>
    <m/>
    <m/>
  </r>
  <r>
    <x v="0"/>
    <x v="211"/>
    <x v="211"/>
    <s v="Blase, Juls und Heusgen"/>
    <m/>
    <x v="1"/>
    <m/>
    <x v="1"/>
    <n v="1"/>
    <n v="1"/>
    <n v="0"/>
    <n v="3"/>
    <x v="1"/>
    <x v="11"/>
    <n v="202"/>
    <n v="4.5"/>
    <n v="1"/>
    <n v="1"/>
    <n v="0.8"/>
    <n v="0.35000000000000003"/>
    <s v="k. A."/>
    <m/>
    <n v="0"/>
    <m/>
    <m/>
    <m/>
    <m/>
    <m/>
    <m/>
    <m/>
  </r>
  <r>
    <x v="0"/>
    <x v="212"/>
    <x v="212"/>
    <s v="Flossbach und von Storch"/>
    <m/>
    <x v="1"/>
    <m/>
    <x v="1"/>
    <n v="1"/>
    <n v="1"/>
    <n v="0"/>
    <n v="2"/>
    <x v="1"/>
    <x v="8"/>
    <n v="146"/>
    <n v="1.8"/>
    <n v="1.6"/>
    <n v="1.4"/>
    <n v="1"/>
    <n v="0.8"/>
    <n v="0.4"/>
    <m/>
    <n v="0"/>
    <m/>
    <m/>
    <m/>
    <m/>
    <m/>
    <m/>
    <m/>
  </r>
  <r>
    <x v="0"/>
    <x v="213"/>
    <x v="213"/>
    <s v="Mey und Baier"/>
    <m/>
    <x v="1"/>
    <m/>
    <x v="1"/>
    <n v="0"/>
    <n v="0"/>
    <n v="0"/>
    <n v="4"/>
    <x v="1"/>
    <x v="6"/>
    <n v="185"/>
    <n v="1.3"/>
    <n v="1.1000000000000001"/>
    <n v="1.3"/>
    <n v="1.3"/>
    <n v="1.6"/>
    <n v="1.8"/>
    <m/>
    <n v="0"/>
    <m/>
    <m/>
    <m/>
    <m/>
    <m/>
    <m/>
    <m/>
  </r>
  <r>
    <x v="0"/>
    <x v="214"/>
    <x v="214"/>
    <s v="Fischer und Möller"/>
    <m/>
    <x v="1"/>
    <m/>
    <x v="1"/>
    <n v="0"/>
    <n v="0"/>
    <n v="0"/>
    <n v="26"/>
    <x v="1"/>
    <x v="11"/>
    <n v="154"/>
    <n v="1.5"/>
    <n v="1.5"/>
    <n v="1.2"/>
    <n v="1.2"/>
    <n v="1.3"/>
    <n v="1.5"/>
    <m/>
    <n v="0"/>
    <m/>
    <m/>
    <m/>
    <m/>
    <m/>
    <m/>
    <m/>
  </r>
  <r>
    <x v="0"/>
    <x v="215"/>
    <x v="215"/>
    <s v="Schoeller"/>
    <m/>
    <x v="1"/>
    <m/>
    <x v="1"/>
    <n v="1"/>
    <n v="0"/>
    <n v="0"/>
    <n v="7"/>
    <x v="1"/>
    <x v="11"/>
    <n v="98"/>
    <n v="2.2000000000000002"/>
    <n v="2.2000000000000002"/>
    <n v="2.2000000000000002"/>
    <n v="2.2000000000000002"/>
    <n v="2.4000000000000004"/>
    <s v="k. A."/>
    <m/>
    <n v="0"/>
    <m/>
    <m/>
    <m/>
    <m/>
    <m/>
    <m/>
    <m/>
  </r>
  <r>
    <x v="0"/>
    <x v="216"/>
    <x v="216"/>
    <s v="Simon und Niewodniczanski"/>
    <m/>
    <x v="5"/>
    <m/>
    <x v="1"/>
    <n v="1"/>
    <n v="0"/>
    <n v="0"/>
    <n v="33"/>
    <x v="1"/>
    <x v="19"/>
    <n v="215"/>
    <n v="1"/>
    <n v="0.9"/>
    <n v="1"/>
    <n v="0.8"/>
    <n v="1"/>
    <s v="k. A."/>
    <m/>
    <n v="0"/>
    <m/>
    <m/>
    <m/>
    <m/>
    <m/>
    <m/>
    <m/>
  </r>
  <r>
    <x v="0"/>
    <x v="217"/>
    <x v="217"/>
    <s v="Mitschke-Collande"/>
    <s v="Verena von Mitschke-Collande"/>
    <x v="5"/>
    <m/>
    <x v="1"/>
    <n v="0"/>
    <n v="0"/>
    <n v="1"/>
    <n v="5"/>
    <x v="1"/>
    <x v="11"/>
    <n v="225"/>
    <n v="1.2"/>
    <n v="0.9"/>
    <n v="0.9"/>
    <n v="0.8"/>
    <n v="0.8"/>
    <s v="k. A."/>
    <m/>
    <n v="0"/>
    <m/>
    <m/>
    <m/>
    <m/>
    <m/>
    <m/>
    <m/>
  </r>
  <r>
    <x v="0"/>
    <x v="218"/>
    <x v="218"/>
    <s v="Wortmann und Knicker"/>
    <m/>
    <x v="5"/>
    <m/>
    <x v="1"/>
    <n v="1"/>
    <n v="1"/>
    <n v="0"/>
    <n v="5"/>
    <x v="1"/>
    <x v="8"/>
    <n v="230"/>
    <n v="1.1000000000000001"/>
    <n v="0.9"/>
    <n v="0.7"/>
    <n v="0.6"/>
    <n v="0.5"/>
    <n v="0.3"/>
    <m/>
    <n v="0"/>
    <m/>
    <m/>
    <m/>
    <m/>
    <m/>
    <m/>
    <m/>
  </r>
  <r>
    <x v="0"/>
    <x v="219"/>
    <x v="219"/>
    <s v="Januschke-Bleicher und Heinrich"/>
    <s v="Nicola Januschke-Bleicher und Verena Heinrich"/>
    <x v="5"/>
    <m/>
    <x v="0"/>
    <n v="0"/>
    <n v="0"/>
    <n v="1"/>
    <n v="7"/>
    <x v="1"/>
    <x v="1"/>
    <n v="233"/>
    <n v="1.2"/>
    <n v="0.9"/>
    <n v="0.5"/>
    <n v="0.6"/>
    <n v="0.6"/>
    <s v="k. A."/>
    <m/>
    <n v="0"/>
    <m/>
    <m/>
    <m/>
    <m/>
    <m/>
    <m/>
    <m/>
  </r>
  <r>
    <x v="0"/>
    <x v="220"/>
    <x v="220"/>
    <s v="Bettermann"/>
    <s v="Ulrich Bettermann"/>
    <x v="5"/>
    <m/>
    <x v="1"/>
    <n v="1"/>
    <n v="0"/>
    <n v="0"/>
    <n v="5"/>
    <x v="1"/>
    <x v="19"/>
    <n v="234"/>
    <n v="1.2"/>
    <n v="0.9"/>
    <n v="0.5"/>
    <n v="0.4"/>
    <n v="0.4"/>
    <n v="0.35"/>
    <m/>
    <n v="0"/>
    <m/>
    <m/>
    <m/>
    <m/>
    <m/>
    <m/>
    <m/>
  </r>
  <r>
    <x v="0"/>
    <x v="221"/>
    <x v="221"/>
    <s v="Fuchs"/>
    <m/>
    <x v="5"/>
    <m/>
    <x v="1"/>
    <n v="1"/>
    <n v="0"/>
    <n v="0"/>
    <n v="10"/>
    <x v="1"/>
    <x v="6"/>
    <n v="241"/>
    <n v="1.2"/>
    <n v="0.8"/>
    <n v="1.3"/>
    <n v="1.3"/>
    <n v="1.2"/>
    <n v="1.5"/>
    <m/>
    <n v="0"/>
    <m/>
    <m/>
    <m/>
    <m/>
    <m/>
    <m/>
    <m/>
  </r>
  <r>
    <x v="0"/>
    <x v="222"/>
    <x v="222"/>
    <s v="Muhr"/>
    <m/>
    <x v="5"/>
    <m/>
    <x v="1"/>
    <n v="1"/>
    <n v="0"/>
    <n v="0"/>
    <n v="14"/>
    <x v="1"/>
    <x v="7"/>
    <n v="255"/>
    <n v="1.7"/>
    <n v="0.8"/>
    <n v="0.8"/>
    <n v="0.7"/>
    <n v="0.9"/>
    <n v="1"/>
    <m/>
    <n v="0"/>
    <m/>
    <m/>
    <m/>
    <m/>
    <m/>
    <m/>
    <m/>
  </r>
  <r>
    <x v="0"/>
    <x v="223"/>
    <x v="223"/>
    <s v="Lürßen"/>
    <m/>
    <x v="5"/>
    <m/>
    <x v="1"/>
    <n v="1"/>
    <n v="0"/>
    <n v="0"/>
    <n v="6"/>
    <x v="1"/>
    <x v="19"/>
    <n v="268"/>
    <n v="1.2"/>
    <n v="0.8"/>
    <n v="0.5"/>
    <n v="0.7"/>
    <n v="0.89999999999999991"/>
    <s v="k. A."/>
    <m/>
    <n v="0"/>
    <m/>
    <m/>
    <m/>
    <m/>
    <m/>
    <m/>
    <m/>
  </r>
  <r>
    <x v="0"/>
    <x v="224"/>
    <x v="224"/>
    <s v="Limbach"/>
    <s v="Hans Jakob Limbach"/>
    <x v="5"/>
    <m/>
    <x v="1"/>
    <n v="0"/>
    <n v="0"/>
    <n v="0"/>
    <n v="5"/>
    <x v="1"/>
    <x v="6"/>
    <n v="271"/>
    <n v="1"/>
    <n v="0.8"/>
    <n v="0.5"/>
    <n v="0.45"/>
    <n v="0.4"/>
    <s v="k. A."/>
    <m/>
    <n v="0"/>
    <m/>
    <m/>
    <m/>
    <m/>
    <m/>
    <m/>
    <m/>
  </r>
  <r>
    <x v="0"/>
    <x v="225"/>
    <x v="225"/>
    <s v="Hellmann"/>
    <s v="Klaus und Jost Hellmann"/>
    <x v="5"/>
    <m/>
    <x v="1"/>
    <n v="1"/>
    <n v="0"/>
    <n v="0"/>
    <n v="7"/>
    <x v="1"/>
    <x v="20"/>
    <n v="273"/>
    <n v="1"/>
    <n v="0.8"/>
    <n v="0.4"/>
    <n v="0.5"/>
    <n v="0.5"/>
    <n v="0.45"/>
    <m/>
    <n v="0"/>
    <m/>
    <m/>
    <m/>
    <m/>
    <m/>
    <m/>
    <m/>
  </r>
  <r>
    <x v="0"/>
    <x v="226"/>
    <x v="226"/>
    <s v="Schnell"/>
    <s v="Peter Schnell"/>
    <x v="5"/>
    <s v="Verkauf 2023"/>
    <x v="0"/>
    <n v="0"/>
    <n v="0"/>
    <n v="0"/>
    <n v="1"/>
    <x v="1"/>
    <x v="1"/>
    <n v="276"/>
    <n v="1.5"/>
    <n v="0.7"/>
    <n v="0.9"/>
    <n v="0.9"/>
    <n v="0.5"/>
    <n v="0.5"/>
    <m/>
    <n v="0"/>
    <m/>
    <m/>
    <m/>
    <m/>
    <m/>
    <m/>
    <m/>
  </r>
  <r>
    <x v="0"/>
    <x v="227"/>
    <x v="227"/>
    <s v="Kaufmann"/>
    <s v="Andreas, Christian und Michael Kaufmann"/>
    <x v="5"/>
    <s v="Verkauf und Investments"/>
    <x v="0"/>
    <n v="0"/>
    <n v="0"/>
    <n v="0"/>
    <n v="3"/>
    <x v="0"/>
    <x v="9"/>
    <n v="288"/>
    <n v="2"/>
    <n v="0.7"/>
    <n v="0.7"/>
    <n v="0.7"/>
    <n v="0.8"/>
    <s v="k. A."/>
    <m/>
    <n v="0"/>
    <m/>
    <m/>
    <m/>
    <m/>
    <m/>
    <m/>
    <m/>
  </r>
  <r>
    <x v="0"/>
    <x v="228"/>
    <x v="228"/>
    <s v="Bauer"/>
    <s v="Sven Bauer"/>
    <x v="5"/>
    <m/>
    <x v="1"/>
    <n v="1"/>
    <n v="1"/>
    <n v="0"/>
    <n v="1"/>
    <x v="1"/>
    <x v="11"/>
    <n v="311"/>
    <n v="1"/>
    <n v="0.7"/>
    <n v="0.5"/>
    <n v="0.35"/>
    <n v="0.35"/>
    <n v="0.25"/>
    <m/>
    <n v="0"/>
    <m/>
    <m/>
    <m/>
    <m/>
    <m/>
    <m/>
    <m/>
  </r>
  <r>
    <x v="0"/>
    <x v="229"/>
    <x v="229"/>
    <s v="Cramer, Drews, Wettlaufer und Kleinkauf"/>
    <m/>
    <x v="5"/>
    <m/>
    <x v="1"/>
    <n v="0"/>
    <n v="0"/>
    <n v="0"/>
    <n v="6"/>
    <x v="1"/>
    <x v="8"/>
    <n v="314"/>
    <n v="1.2"/>
    <n v="0.7"/>
    <n v="0.6"/>
    <n v="0.7"/>
    <n v="0.44999999999999996"/>
    <s v="k. A."/>
    <m/>
    <n v="0"/>
    <m/>
    <m/>
    <m/>
    <m/>
    <m/>
    <m/>
    <m/>
  </r>
  <r>
    <x v="0"/>
    <x v="230"/>
    <x v="230"/>
    <s v="Lange"/>
    <s v="Ursula Lange"/>
    <x v="5"/>
    <m/>
    <x v="1"/>
    <n v="0"/>
    <n v="0"/>
    <n v="1"/>
    <n v="4"/>
    <x v="1"/>
    <x v="8"/>
    <n v="315"/>
    <n v="1.1000000000000001"/>
    <n v="0.7"/>
    <n v="0.6"/>
    <n v="0.35"/>
    <n v="0.6"/>
    <n v="0.8"/>
    <m/>
    <n v="0"/>
    <m/>
    <m/>
    <m/>
    <m/>
    <m/>
    <m/>
    <m/>
  </r>
  <r>
    <x v="0"/>
    <x v="231"/>
    <x v="231"/>
    <s v="Weitzmann und Seizinger"/>
    <m/>
    <x v="5"/>
    <m/>
    <x v="1"/>
    <n v="0"/>
    <n v="0"/>
    <n v="0"/>
    <n v="6"/>
    <x v="1"/>
    <x v="11"/>
    <n v="468"/>
    <n v="1.2"/>
    <n v="0.4"/>
    <n v="0.4"/>
    <n v="0.45"/>
    <n v="0.5"/>
    <s v="k. A."/>
    <m/>
    <n v="0"/>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1000000}" name="PivotTable2" cacheId="0" applyNumberFormats="0" applyBorderFormats="0" applyFontFormats="0" applyPatternFormats="0" applyAlignmentFormats="0" applyWidthHeightFormats="1" dataCaption="Werte" updatedVersion="5" minRefreshableVersion="3" useAutoFormatting="1" itemPrintTitles="1" createdVersion="5" indent="0" outline="1" outlineData="1" multipleFieldFilters="0">
  <location ref="C226:D238" firstHeaderRow="1" firstDataRow="1" firstDataCol="1"/>
  <pivotFields count="2">
    <pivotField axis="axisRow" showAll="0">
      <items count="12">
        <item x="3"/>
        <item x="7"/>
        <item x="10"/>
        <item x="4"/>
        <item x="6"/>
        <item x="0"/>
        <item x="5"/>
        <item x="2"/>
        <item x="9"/>
        <item x="1"/>
        <item x="8"/>
        <item t="default"/>
      </items>
    </pivotField>
    <pivotField dataField="1" showAll="0" defaultSubtotal="0"/>
  </pivotFields>
  <rowFields count="1">
    <field x="0"/>
  </rowFields>
  <rowItems count="12">
    <i>
      <x/>
    </i>
    <i>
      <x v="1"/>
    </i>
    <i>
      <x v="2"/>
    </i>
    <i>
      <x v="3"/>
    </i>
    <i>
      <x v="4"/>
    </i>
    <i>
      <x v="5"/>
    </i>
    <i>
      <x v="6"/>
    </i>
    <i>
      <x v="7"/>
    </i>
    <i>
      <x v="8"/>
    </i>
    <i>
      <x v="9"/>
    </i>
    <i>
      <x v="10"/>
    </i>
    <i t="grand">
      <x/>
    </i>
  </rowItems>
  <colItems count="1">
    <i/>
  </colItems>
  <dataFields count="1">
    <dataField name="Summe von 1" fld="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1" applyNumberFormats="0" applyBorderFormats="0" applyFontFormats="0" applyPatternFormats="0" applyAlignmentFormats="0" applyWidthHeightFormats="1" dataCaption="Werte" updatedVersion="5" minRefreshableVersion="3" useAutoFormatting="1" itemPrintTitles="1" createdVersion="5" indent="0" outline="1" outlineData="1" multipleFieldFilters="0">
  <location ref="A3:J198" firstHeaderRow="0" firstDataRow="1" firstDataCol="1"/>
  <pivotFields count="37">
    <pivotField showAll="0"/>
    <pivotField showAll="0"/>
    <pivotField showAll="0"/>
    <pivotField axis="axisRow" showAll="0">
      <items count="196">
        <item m="1" x="194"/>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0"/>
        <item t="default"/>
      </items>
    </pivotField>
    <pivotField showAll="0"/>
    <pivotField showAll="0"/>
    <pivotField showAll="0"/>
    <pivotField showAll="0" defaultSubtotal="0"/>
    <pivotField showAll="0"/>
    <pivotField showAll="0"/>
    <pivotField showAll="0"/>
    <pivotField showAll="0"/>
    <pivotField showAll="0" defaultSubtotal="0"/>
    <pivotField showAll="0" defaultSubtotal="0"/>
    <pivotField showAll="0" defaultSubtotal="0"/>
    <pivotField showAll="0"/>
    <pivotField showAll="0" countASubtotal="1"/>
    <pivotField dataField="1" showAll="0"/>
    <pivotField dataField="1" showAll="0" defaultSubtotal="0"/>
    <pivotField dataField="1" showAll="0" defaultSubtotal="0"/>
    <pivotField dataField="1" showAll="0" defaultSubtotal="0"/>
    <pivotField dataField="1" showAll="0" defaultSubtotal="0"/>
    <pivotField dataField="1" showAll="0"/>
    <pivotField dataField="1" showAll="0"/>
    <pivotField showAll="0"/>
    <pivotField dataField="1" showAll="0"/>
    <pivotField showAll="0"/>
    <pivotField showAll="0"/>
    <pivotField showAll="0"/>
    <pivotField showAll="0"/>
    <pivotField showAll="0"/>
    <pivotField numFmtId="166" showAll="0"/>
    <pivotField dataField="1" showAll="0"/>
    <pivotField showAll="0"/>
    <pivotField showAll="0"/>
    <pivotField showAll="0"/>
    <pivotField showAll="0"/>
  </pivotFields>
  <rowFields count="1">
    <field x="3"/>
  </rowFields>
  <rowItems count="195">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t="grand">
      <x/>
    </i>
  </rowItems>
  <colFields count="1">
    <field x="-2"/>
  </colFields>
  <colItems count="9">
    <i>
      <x/>
    </i>
    <i i="1">
      <x v="1"/>
    </i>
    <i i="2">
      <x v="2"/>
    </i>
    <i i="3">
      <x v="3"/>
    </i>
    <i i="4">
      <x v="4"/>
    </i>
    <i i="5">
      <x v="5"/>
    </i>
    <i i="6">
      <x v="6"/>
    </i>
    <i i="7">
      <x v="7"/>
    </i>
    <i i="8">
      <x v="8"/>
    </i>
  </colItems>
  <dataFields count="9">
    <dataField name="Summe von Forbes2022_Vermögen" fld="23" baseField="3" baseItem="9"/>
    <dataField name="Anzahl von Forbes2022_ID" fld="22" subtotal="count" baseField="3" baseItem="2"/>
    <dataField name="Anzahl von Andreas_ID" fld="25" subtotal="count" baseField="3" baseItem="40"/>
    <dataField name="Summe von MM2022_Vermögen" fld="17" baseField="3" baseItem="0"/>
    <dataField name="Summe von MM2021" fld="18" baseField="3" baseItem="2"/>
    <dataField name="Summe von MM2020" fld="19" baseField="3" baseItem="1"/>
    <dataField name="Summe von MM2019" fld="20" baseField="3" baseItem="1"/>
    <dataField name="Summe von MM2018" fld="21" baseField="3" baseItem="1"/>
    <dataField name="Summe von Haushalte" fld="32" baseField="3" baseItem="2"/>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900-000001000000}" name="PivotTable3" cacheId="3" applyNumberFormats="0" applyBorderFormats="0" applyFontFormats="0" applyPatternFormats="0" applyAlignmentFormats="0" applyWidthHeightFormats="1" dataCaption="Werte" updatedVersion="8" minRefreshableVersion="3" useAutoFormatting="1" itemPrintTitles="1" createdVersion="5" indent="0" outline="1" outlineData="1" multipleFieldFilters="0">
  <location ref="J15:P31" firstHeaderRow="1" firstDataRow="2" firstDataCol="1" rowPageCount="2" colPageCount="1"/>
  <pivotFields count="30">
    <pivotField showAll="0"/>
    <pivotField axis="axisRow" dataField="1" showAll="0">
      <items count="233">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0"/>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231"/>
        <item x="199"/>
        <item x="115"/>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t="default"/>
      </items>
    </pivotField>
    <pivotField showAll="0"/>
    <pivotField showAll="0"/>
    <pivotField showAll="0"/>
    <pivotField axis="axisPage" multipleItemSelectionAllowed="1" showAll="0">
      <items count="8">
        <item h="1" x="0"/>
        <item h="1" x="3"/>
        <item x="1"/>
        <item x="2"/>
        <item x="5"/>
        <item h="1" x="6"/>
        <item h="1" x="4"/>
        <item t="default"/>
      </items>
    </pivotField>
    <pivotField showAll="0"/>
    <pivotField showAll="0"/>
    <pivotField showAll="0"/>
    <pivotField showAll="0"/>
    <pivotField showAll="0"/>
    <pivotField showAll="0"/>
    <pivotField axis="axisPage" showAll="0" defaultSubtotal="0">
      <items count="4">
        <item x="1"/>
        <item x="0"/>
        <item x="2"/>
        <item x="3"/>
      </items>
    </pivotField>
    <pivotField axis="axisCol" showAll="0">
      <items count="22">
        <item x="3"/>
        <item x="8"/>
        <item x="12"/>
        <item x="11"/>
        <item x="2"/>
        <item x="7"/>
        <item x="5"/>
        <item x="15"/>
        <item x="6"/>
        <item x="1"/>
        <item x="4"/>
        <item x="0"/>
        <item x="9"/>
        <item x="10"/>
        <item x="13"/>
        <item x="16"/>
        <item x="17"/>
        <item x="18"/>
        <item x="14"/>
        <item x="19"/>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15">
    <i>
      <x v="3"/>
    </i>
    <i>
      <x v="12"/>
    </i>
    <i>
      <x v="14"/>
    </i>
    <i>
      <x v="28"/>
    </i>
    <i>
      <x v="78"/>
    </i>
    <i>
      <x v="97"/>
    </i>
    <i>
      <x v="98"/>
    </i>
    <i>
      <x v="116"/>
    </i>
    <i>
      <x v="121"/>
    </i>
    <i>
      <x v="133"/>
    </i>
    <i>
      <x v="158"/>
    </i>
    <i>
      <x v="164"/>
    </i>
    <i>
      <x v="170"/>
    </i>
    <i>
      <x v="228"/>
    </i>
    <i t="grand">
      <x/>
    </i>
  </rowItems>
  <colFields count="1">
    <field x="13"/>
  </colFields>
  <colItems count="6">
    <i>
      <x v="10"/>
    </i>
    <i>
      <x v="11"/>
    </i>
    <i>
      <x v="12"/>
    </i>
    <i>
      <x v="14"/>
    </i>
    <i>
      <x v="16"/>
    </i>
    <i t="grand">
      <x/>
    </i>
  </colItems>
  <pageFields count="2">
    <pageField fld="12" item="1" hier="-1"/>
    <pageField fld="5" hier="-1"/>
  </pageFields>
  <dataFields count="1">
    <dataField name="Count of Unternehmen_ID" fld="1" subtotal="count" baseField="5" baseItem="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PivotTable1" cacheId="2" applyNumberFormats="0" applyBorderFormats="0" applyFontFormats="0" applyPatternFormats="0" applyAlignmentFormats="0" applyWidthHeightFormats="1" dataCaption="Werte" updatedVersion="5" minRefreshableVersion="3" useAutoFormatting="1" colGrandTotals="0" itemPrintTitles="1" createdVersion="5" indent="0" outline="1" outlineData="1" multipleFieldFilters="0">
  <location ref="A5:H218" firstHeaderRow="0" firstDataRow="1" firstDataCol="1" rowPageCount="3" colPageCount="1"/>
  <pivotFields count="47">
    <pivotField showAll="0"/>
    <pivotField axis="axisPage" showAll="0">
      <items count="8">
        <item x="0"/>
        <item x="1"/>
        <item x="2"/>
        <item x="3"/>
        <item x="4"/>
        <item x="5"/>
        <item x="6"/>
        <item t="default"/>
      </items>
    </pivotField>
    <pivotField showAll="0"/>
    <pivotField showAll="0"/>
    <pivotField showAll="0"/>
    <pivotField axis="axisRow" showAll="0">
      <items count="234">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0"/>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231"/>
        <item x="199"/>
        <item x="115"/>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2"/>
        <item t="default"/>
      </items>
    </pivotField>
    <pivotField showAll="0"/>
    <pivotField showAll="0"/>
    <pivotField showAll="0"/>
    <pivotField showAll="0"/>
    <pivotField showAll="0"/>
    <pivotField axis="axisPage" multipleItemSelectionAllowed="1" showAll="0">
      <items count="9">
        <item h="1" x="3"/>
        <item x="1"/>
        <item h="1" x="0"/>
        <item x="2"/>
        <item x="5"/>
        <item x="6"/>
        <item h="1" x="4"/>
        <item h="1" x="7"/>
        <item t="default"/>
      </items>
    </pivotField>
    <pivotField showAll="0"/>
    <pivotField dataField="1" showAll="0"/>
    <pivotField dataField="1" showAll="0" defaultSubtotal="0"/>
    <pivotField dataField="1" showAll="0" defaultSubtotal="0"/>
    <pivotField dataField="1" showAll="0" defaultSubtotal="0"/>
    <pivotField axis="axisPage" dataField="1" multipleItemSelectionAllowed="1" showAll="0" defaultSubtotal="0">
      <items count="42">
        <item x="40"/>
        <item x="5"/>
        <item x="6"/>
        <item x="1"/>
        <item x="8"/>
        <item x="9"/>
        <item x="14"/>
        <item x="2"/>
        <item x="3"/>
        <item x="26"/>
        <item x="16"/>
        <item x="11"/>
        <item x="15"/>
        <item x="32"/>
        <item x="41"/>
        <item x="12"/>
        <item x="27"/>
        <item x="10"/>
        <item x="20"/>
        <item x="7"/>
        <item x="13"/>
        <item x="0"/>
        <item x="18"/>
        <item x="36"/>
        <item x="31"/>
        <item x="35"/>
        <item x="34"/>
        <item x="33"/>
        <item x="24"/>
        <item x="30"/>
        <item x="29"/>
        <item x="22"/>
        <item x="23"/>
        <item x="38"/>
        <item x="28"/>
        <item x="19"/>
        <item x="17"/>
        <item x="37"/>
        <item x="21"/>
        <item x="39"/>
        <item x="4"/>
        <item x="25"/>
      </items>
    </pivotField>
    <pivotField dataField="1" showAll="0" defaultSubtotal="0"/>
    <pivotField showAll="0" defaultSubtota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
  </rowFields>
  <rowItems count="213">
    <i>
      <x/>
    </i>
    <i>
      <x v="1"/>
    </i>
    <i>
      <x v="2"/>
    </i>
    <i>
      <x v="3"/>
    </i>
    <i>
      <x v="4"/>
    </i>
    <i>
      <x v="5"/>
    </i>
    <i>
      <x v="6"/>
    </i>
    <i>
      <x v="7"/>
    </i>
    <i>
      <x v="8"/>
    </i>
    <i>
      <x v="9"/>
    </i>
    <i>
      <x v="10"/>
    </i>
    <i>
      <x v="11"/>
    </i>
    <i>
      <x v="12"/>
    </i>
    <i>
      <x v="13"/>
    </i>
    <i>
      <x v="14"/>
    </i>
    <i>
      <x v="16"/>
    </i>
    <i>
      <x v="17"/>
    </i>
    <i>
      <x v="18"/>
    </i>
    <i>
      <x v="19"/>
    </i>
    <i>
      <x v="20"/>
    </i>
    <i>
      <x v="21"/>
    </i>
    <i>
      <x v="22"/>
    </i>
    <i>
      <x v="24"/>
    </i>
    <i>
      <x v="26"/>
    </i>
    <i>
      <x v="27"/>
    </i>
    <i>
      <x v="28"/>
    </i>
    <i>
      <x v="29"/>
    </i>
    <i>
      <x v="30"/>
    </i>
    <i>
      <x v="31"/>
    </i>
    <i>
      <x v="32"/>
    </i>
    <i>
      <x v="33"/>
    </i>
    <i>
      <x v="34"/>
    </i>
    <i>
      <x v="35"/>
    </i>
    <i>
      <x v="36"/>
    </i>
    <i>
      <x v="37"/>
    </i>
    <i>
      <x v="38"/>
    </i>
    <i>
      <x v="39"/>
    </i>
    <i>
      <x v="40"/>
    </i>
    <i>
      <x v="41"/>
    </i>
    <i>
      <x v="42"/>
    </i>
    <i>
      <x v="43"/>
    </i>
    <i>
      <x v="44"/>
    </i>
    <i>
      <x v="45"/>
    </i>
    <i>
      <x v="46"/>
    </i>
    <i>
      <x v="47"/>
    </i>
    <i>
      <x v="49"/>
    </i>
    <i>
      <x v="50"/>
    </i>
    <i>
      <x v="51"/>
    </i>
    <i>
      <x v="52"/>
    </i>
    <i>
      <x v="53"/>
    </i>
    <i>
      <x v="54"/>
    </i>
    <i>
      <x v="55"/>
    </i>
    <i>
      <x v="56"/>
    </i>
    <i>
      <x v="57"/>
    </i>
    <i>
      <x v="58"/>
    </i>
    <i>
      <x v="59"/>
    </i>
    <i>
      <x v="60"/>
    </i>
    <i>
      <x v="62"/>
    </i>
    <i>
      <x v="63"/>
    </i>
    <i>
      <x v="64"/>
    </i>
    <i>
      <x v="65"/>
    </i>
    <i>
      <x v="66"/>
    </i>
    <i>
      <x v="67"/>
    </i>
    <i>
      <x v="68"/>
    </i>
    <i>
      <x v="69"/>
    </i>
    <i>
      <x v="70"/>
    </i>
    <i>
      <x v="71"/>
    </i>
    <i>
      <x v="72"/>
    </i>
    <i>
      <x v="73"/>
    </i>
    <i>
      <x v="74"/>
    </i>
    <i>
      <x v="75"/>
    </i>
    <i>
      <x v="76"/>
    </i>
    <i>
      <x v="77"/>
    </i>
    <i>
      <x v="78"/>
    </i>
    <i>
      <x v="79"/>
    </i>
    <i>
      <x v="80"/>
    </i>
    <i>
      <x v="81"/>
    </i>
    <i>
      <x v="82"/>
    </i>
    <i>
      <x v="83"/>
    </i>
    <i>
      <x v="86"/>
    </i>
    <i>
      <x v="87"/>
    </i>
    <i>
      <x v="88"/>
    </i>
    <i>
      <x v="89"/>
    </i>
    <i>
      <x v="90"/>
    </i>
    <i>
      <x v="92"/>
    </i>
    <i>
      <x v="93"/>
    </i>
    <i>
      <x v="94"/>
    </i>
    <i>
      <x v="95"/>
    </i>
    <i>
      <x v="96"/>
    </i>
    <i>
      <x v="97"/>
    </i>
    <i>
      <x v="98"/>
    </i>
    <i>
      <x v="99"/>
    </i>
    <i>
      <x v="100"/>
    </i>
    <i>
      <x v="101"/>
    </i>
    <i>
      <x v="102"/>
    </i>
    <i>
      <x v="103"/>
    </i>
    <i>
      <x v="104"/>
    </i>
    <i>
      <x v="105"/>
    </i>
    <i>
      <x v="106"/>
    </i>
    <i>
      <x v="107"/>
    </i>
    <i>
      <x v="108"/>
    </i>
    <i>
      <x v="109"/>
    </i>
    <i>
      <x v="110"/>
    </i>
    <i>
      <x v="111"/>
    </i>
    <i>
      <x v="112"/>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2"/>
    </i>
    <i>
      <x v="143"/>
    </i>
    <i>
      <x v="144"/>
    </i>
    <i>
      <x v="145"/>
    </i>
    <i>
      <x v="146"/>
    </i>
    <i>
      <x v="147"/>
    </i>
    <i>
      <x v="148"/>
    </i>
    <i>
      <x v="149"/>
    </i>
    <i>
      <x v="150"/>
    </i>
    <i>
      <x v="151"/>
    </i>
    <i>
      <x v="152"/>
    </i>
    <i>
      <x v="153"/>
    </i>
    <i>
      <x v="155"/>
    </i>
    <i>
      <x v="156"/>
    </i>
    <i>
      <x v="157"/>
    </i>
    <i>
      <x v="158"/>
    </i>
    <i>
      <x v="159"/>
    </i>
    <i>
      <x v="160"/>
    </i>
    <i>
      <x v="161"/>
    </i>
    <i>
      <x v="163"/>
    </i>
    <i>
      <x v="164"/>
    </i>
    <i>
      <x v="165"/>
    </i>
    <i>
      <x v="167"/>
    </i>
    <i>
      <x v="168"/>
    </i>
    <i>
      <x v="169"/>
    </i>
    <i>
      <x v="170"/>
    </i>
    <i>
      <x v="171"/>
    </i>
    <i>
      <x v="172"/>
    </i>
    <i>
      <x v="174"/>
    </i>
    <i>
      <x v="175"/>
    </i>
    <i>
      <x v="176"/>
    </i>
    <i>
      <x v="177"/>
    </i>
    <i>
      <x v="178"/>
    </i>
    <i>
      <x v="179"/>
    </i>
    <i>
      <x v="180"/>
    </i>
    <i>
      <x v="181"/>
    </i>
    <i>
      <x v="182"/>
    </i>
    <i>
      <x v="183"/>
    </i>
    <i>
      <x v="184"/>
    </i>
    <i>
      <x v="185"/>
    </i>
    <i>
      <x v="186"/>
    </i>
    <i>
      <x v="187"/>
    </i>
    <i>
      <x v="188"/>
    </i>
    <i>
      <x v="191"/>
    </i>
    <i>
      <x v="192"/>
    </i>
    <i>
      <x v="193"/>
    </i>
    <i>
      <x v="194"/>
    </i>
    <i>
      <x v="195"/>
    </i>
    <i>
      <x v="196"/>
    </i>
    <i>
      <x v="197"/>
    </i>
    <i>
      <x v="198"/>
    </i>
    <i>
      <x v="199"/>
    </i>
    <i>
      <x v="200"/>
    </i>
    <i>
      <x v="201"/>
    </i>
    <i>
      <x v="202"/>
    </i>
    <i>
      <x v="203"/>
    </i>
    <i>
      <x v="204"/>
    </i>
    <i>
      <x v="205"/>
    </i>
    <i>
      <x v="209"/>
    </i>
    <i>
      <x v="210"/>
    </i>
    <i>
      <x v="212"/>
    </i>
    <i>
      <x v="213"/>
    </i>
    <i>
      <x v="214"/>
    </i>
    <i>
      <x v="215"/>
    </i>
    <i>
      <x v="216"/>
    </i>
    <i>
      <x v="217"/>
    </i>
    <i>
      <x v="218"/>
    </i>
    <i>
      <x v="219"/>
    </i>
    <i>
      <x v="220"/>
    </i>
    <i>
      <x v="221"/>
    </i>
    <i>
      <x v="222"/>
    </i>
    <i>
      <x v="223"/>
    </i>
    <i>
      <x v="224"/>
    </i>
    <i>
      <x v="225"/>
    </i>
    <i>
      <x v="226"/>
    </i>
    <i>
      <x v="227"/>
    </i>
    <i>
      <x v="228"/>
    </i>
    <i>
      <x v="229"/>
    </i>
    <i>
      <x v="230"/>
    </i>
    <i>
      <x v="231"/>
    </i>
    <i t="grand">
      <x/>
    </i>
  </rowItems>
  <colFields count="1">
    <field x="-2"/>
  </colFields>
  <colItems count="7">
    <i>
      <x/>
    </i>
    <i i="1">
      <x v="1"/>
    </i>
    <i i="2">
      <x v="2"/>
    </i>
    <i i="3">
      <x v="3"/>
    </i>
    <i i="4">
      <x v="4"/>
    </i>
    <i i="5">
      <x v="5"/>
    </i>
    <i i="6">
      <x v="6"/>
    </i>
  </colItems>
  <pageFields count="3">
    <pageField fld="11" hier="-1"/>
    <pageField fld="1" item="0" hier="-1"/>
    <pageField fld="17" hier="-1"/>
  </pageFields>
  <dataFields count="7">
    <dataField name="Sum of S1_Verkauf / Portfolioinvestition" fld="13" baseField="5" baseItem="1"/>
    <dataField name="Sum of S2_Operativ" fld="14" baseField="5" baseItem="0"/>
    <dataField name="Sum of S2_Gründer" fld="15" baseField="5" baseItem="0"/>
    <dataField name="Sum of S3_gender" fld="16" baseField="5" baseItem="0"/>
    <dataField name="Sum of S4_Haushalte" fld="17" baseField="5" baseItem="0"/>
    <dataField name="Sum of S4_Ausland" fld="18" baseField="5" baseItem="0"/>
    <dataField name="Sum of MM2023_Vermögen" fld="24" baseField="5" baseItem="3"/>
  </dataFields>
  <formats count="1">
    <format dxfId="3">
      <pivotArea collapsedLevelsAreSubtotals="1" fieldPosition="0">
        <references count="2">
          <reference field="4294967294" count="1" selected="0">
            <x v="6"/>
          </reference>
          <reference field="5" count="1">
            <x v="1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B00-000000000000}" name="PivotTable1" cacheId="3" applyNumberFormats="0" applyBorderFormats="0" applyFontFormats="0" applyPatternFormats="0" applyAlignmentFormats="0" applyWidthHeightFormats="1" dataCaption="Werte" updatedVersion="8" minRefreshableVersion="3" useAutoFormatting="1" itemPrintTitles="1" createdVersion="5" indent="0" outline="1" outlineData="1" multipleFieldFilters="0">
  <location ref="A5:F218" firstHeaderRow="0" firstDataRow="1" firstDataCol="1" rowPageCount="3" colPageCount="1"/>
  <pivotFields count="30">
    <pivotField axis="axisPage" showAll="0">
      <items count="3">
        <item x="0"/>
        <item x="1"/>
        <item t="default"/>
      </items>
    </pivotField>
    <pivotField axis="axisRow" showAll="0">
      <items count="233">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0"/>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15"/>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t="default"/>
      </items>
    </pivotField>
    <pivotField showAll="0"/>
    <pivotField showAll="0"/>
    <pivotField showAll="0"/>
    <pivotField axis="axisPage" multipleItemSelectionAllowed="1" showAll="0" defaultSubtotal="0">
      <items count="7">
        <item h="1" x="0"/>
        <item h="1" x="3"/>
        <item x="1"/>
        <item x="2"/>
        <item x="5"/>
        <item x="6"/>
        <item h="1" x="4"/>
      </items>
    </pivotField>
    <pivotField showAll="0"/>
    <pivotField axis="axisPage" showAll="0">
      <items count="5">
        <item x="1"/>
        <item x="0"/>
        <item x="2"/>
        <item x="3"/>
        <item t="default"/>
      </items>
    </pivotField>
    <pivotField showAll="0" defaultSubtotal="0"/>
    <pivotField showAll="0" defaultSubtotal="0"/>
    <pivotField showAll="0" defaultSubtotal="0"/>
    <pivotField dataField="1" showAll="0" defaultSubtotal="0"/>
    <pivotField showAll="0" defaultSubtotal="0"/>
    <pivotField showAll="0" defaultSubtotal="0"/>
    <pivotField showAll="0"/>
    <pivotField dataField="1" showAll="0"/>
    <pivotField showAll="0"/>
    <pivotField showAll="0"/>
    <pivotField showAll="0"/>
    <pivotField showAll="0"/>
    <pivotField showAll="0"/>
    <pivotField showAll="0"/>
    <pivotField dataField="1" showAll="0"/>
    <pivotField dataField="1" showAll="0"/>
    <pivotField showAll="0"/>
    <pivotField multipleItemSelectionAllowed="1" showAll="0"/>
    <pivotField showAll="0"/>
    <pivotField showAll="0"/>
    <pivotField showAll="0"/>
    <pivotField dataField="1" showAll="0"/>
  </pivotFields>
  <rowFields count="1">
    <field x="1"/>
  </rowFields>
  <rowItems count="213">
    <i>
      <x/>
    </i>
    <i>
      <x v="1"/>
    </i>
    <i>
      <x v="2"/>
    </i>
    <i>
      <x v="3"/>
    </i>
    <i>
      <x v="4"/>
    </i>
    <i>
      <x v="5"/>
    </i>
    <i>
      <x v="6"/>
    </i>
    <i>
      <x v="7"/>
    </i>
    <i>
      <x v="8"/>
    </i>
    <i>
      <x v="9"/>
    </i>
    <i>
      <x v="10"/>
    </i>
    <i>
      <x v="11"/>
    </i>
    <i>
      <x v="12"/>
    </i>
    <i>
      <x v="13"/>
    </i>
    <i>
      <x v="14"/>
    </i>
    <i>
      <x v="16"/>
    </i>
    <i>
      <x v="17"/>
    </i>
    <i>
      <x v="18"/>
    </i>
    <i>
      <x v="19"/>
    </i>
    <i>
      <x v="20"/>
    </i>
    <i>
      <x v="21"/>
    </i>
    <i>
      <x v="22"/>
    </i>
    <i>
      <x v="24"/>
    </i>
    <i>
      <x v="26"/>
    </i>
    <i>
      <x v="27"/>
    </i>
    <i>
      <x v="28"/>
    </i>
    <i>
      <x v="29"/>
    </i>
    <i>
      <x v="30"/>
    </i>
    <i>
      <x v="31"/>
    </i>
    <i>
      <x v="32"/>
    </i>
    <i>
      <x v="33"/>
    </i>
    <i>
      <x v="34"/>
    </i>
    <i>
      <x v="35"/>
    </i>
    <i>
      <x v="36"/>
    </i>
    <i>
      <x v="37"/>
    </i>
    <i>
      <x v="38"/>
    </i>
    <i>
      <x v="39"/>
    </i>
    <i>
      <x v="40"/>
    </i>
    <i>
      <x v="41"/>
    </i>
    <i>
      <x v="42"/>
    </i>
    <i>
      <x v="43"/>
    </i>
    <i>
      <x v="44"/>
    </i>
    <i>
      <x v="45"/>
    </i>
    <i>
      <x v="46"/>
    </i>
    <i>
      <x v="47"/>
    </i>
    <i>
      <x v="49"/>
    </i>
    <i>
      <x v="50"/>
    </i>
    <i>
      <x v="51"/>
    </i>
    <i>
      <x v="52"/>
    </i>
    <i>
      <x v="53"/>
    </i>
    <i>
      <x v="54"/>
    </i>
    <i>
      <x v="55"/>
    </i>
    <i>
      <x v="56"/>
    </i>
    <i>
      <x v="57"/>
    </i>
    <i>
      <x v="58"/>
    </i>
    <i>
      <x v="59"/>
    </i>
    <i>
      <x v="60"/>
    </i>
    <i>
      <x v="62"/>
    </i>
    <i>
      <x v="63"/>
    </i>
    <i>
      <x v="64"/>
    </i>
    <i>
      <x v="65"/>
    </i>
    <i>
      <x v="66"/>
    </i>
    <i>
      <x v="67"/>
    </i>
    <i>
      <x v="68"/>
    </i>
    <i>
      <x v="69"/>
    </i>
    <i>
      <x v="70"/>
    </i>
    <i>
      <x v="71"/>
    </i>
    <i>
      <x v="72"/>
    </i>
    <i>
      <x v="73"/>
    </i>
    <i>
      <x v="74"/>
    </i>
    <i>
      <x v="75"/>
    </i>
    <i>
      <x v="76"/>
    </i>
    <i>
      <x v="77"/>
    </i>
    <i>
      <x v="78"/>
    </i>
    <i>
      <x v="79"/>
    </i>
    <i>
      <x v="80"/>
    </i>
    <i>
      <x v="81"/>
    </i>
    <i>
      <x v="82"/>
    </i>
    <i>
      <x v="83"/>
    </i>
    <i>
      <x v="86"/>
    </i>
    <i>
      <x v="87"/>
    </i>
    <i>
      <x v="88"/>
    </i>
    <i>
      <x v="89"/>
    </i>
    <i>
      <x v="90"/>
    </i>
    <i>
      <x v="92"/>
    </i>
    <i>
      <x v="93"/>
    </i>
    <i>
      <x v="94"/>
    </i>
    <i>
      <x v="95"/>
    </i>
    <i>
      <x v="96"/>
    </i>
    <i>
      <x v="97"/>
    </i>
    <i>
      <x v="98"/>
    </i>
    <i>
      <x v="99"/>
    </i>
    <i>
      <x v="100"/>
    </i>
    <i>
      <x v="101"/>
    </i>
    <i>
      <x v="102"/>
    </i>
    <i>
      <x v="103"/>
    </i>
    <i>
      <x v="104"/>
    </i>
    <i>
      <x v="105"/>
    </i>
    <i>
      <x v="106"/>
    </i>
    <i>
      <x v="107"/>
    </i>
    <i>
      <x v="108"/>
    </i>
    <i>
      <x v="109"/>
    </i>
    <i>
      <x v="110"/>
    </i>
    <i>
      <x v="111"/>
    </i>
    <i>
      <x v="112"/>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2"/>
    </i>
    <i>
      <x v="143"/>
    </i>
    <i>
      <x v="144"/>
    </i>
    <i>
      <x v="145"/>
    </i>
    <i>
      <x v="146"/>
    </i>
    <i>
      <x v="147"/>
    </i>
    <i>
      <x v="148"/>
    </i>
    <i>
      <x v="149"/>
    </i>
    <i>
      <x v="150"/>
    </i>
    <i>
      <x v="151"/>
    </i>
    <i>
      <x v="152"/>
    </i>
    <i>
      <x v="153"/>
    </i>
    <i>
      <x v="155"/>
    </i>
    <i>
      <x v="156"/>
    </i>
    <i>
      <x v="157"/>
    </i>
    <i>
      <x v="158"/>
    </i>
    <i>
      <x v="159"/>
    </i>
    <i>
      <x v="160"/>
    </i>
    <i>
      <x v="161"/>
    </i>
    <i>
      <x v="163"/>
    </i>
    <i>
      <x v="164"/>
    </i>
    <i>
      <x v="165"/>
    </i>
    <i>
      <x v="167"/>
    </i>
    <i>
      <x v="168"/>
    </i>
    <i>
      <x v="169"/>
    </i>
    <i>
      <x v="170"/>
    </i>
    <i>
      <x v="171"/>
    </i>
    <i>
      <x v="172"/>
    </i>
    <i>
      <x v="174"/>
    </i>
    <i>
      <x v="175"/>
    </i>
    <i>
      <x v="176"/>
    </i>
    <i>
      <x v="177"/>
    </i>
    <i>
      <x v="178"/>
    </i>
    <i>
      <x v="179"/>
    </i>
    <i>
      <x v="180"/>
    </i>
    <i>
      <x v="181"/>
    </i>
    <i>
      <x v="182"/>
    </i>
    <i>
      <x v="183"/>
    </i>
    <i>
      <x v="184"/>
    </i>
    <i>
      <x v="185"/>
    </i>
    <i>
      <x v="186"/>
    </i>
    <i>
      <x v="187"/>
    </i>
    <i>
      <x v="188"/>
    </i>
    <i>
      <x v="191"/>
    </i>
    <i>
      <x v="192"/>
    </i>
    <i>
      <x v="193"/>
    </i>
    <i>
      <x v="194"/>
    </i>
    <i>
      <x v="195"/>
    </i>
    <i>
      <x v="196"/>
    </i>
    <i>
      <x v="197"/>
    </i>
    <i>
      <x v="198"/>
    </i>
    <i>
      <x v="199"/>
    </i>
    <i>
      <x v="200"/>
    </i>
    <i>
      <x v="201"/>
    </i>
    <i>
      <x v="202"/>
    </i>
    <i>
      <x v="203"/>
    </i>
    <i>
      <x v="204"/>
    </i>
    <i>
      <x v="208"/>
    </i>
    <i>
      <x v="209"/>
    </i>
    <i>
      <x v="211"/>
    </i>
    <i>
      <x v="212"/>
    </i>
    <i>
      <x v="213"/>
    </i>
    <i>
      <x v="214"/>
    </i>
    <i>
      <x v="215"/>
    </i>
    <i>
      <x v="216"/>
    </i>
    <i>
      <x v="217"/>
    </i>
    <i>
      <x v="218"/>
    </i>
    <i>
      <x v="219"/>
    </i>
    <i>
      <x v="220"/>
    </i>
    <i>
      <x v="221"/>
    </i>
    <i>
      <x v="222"/>
    </i>
    <i>
      <x v="223"/>
    </i>
    <i>
      <x v="224"/>
    </i>
    <i>
      <x v="225"/>
    </i>
    <i>
      <x v="226"/>
    </i>
    <i>
      <x v="227"/>
    </i>
    <i>
      <x v="228"/>
    </i>
    <i>
      <x v="229"/>
    </i>
    <i>
      <x v="230"/>
    </i>
    <i>
      <x v="231"/>
    </i>
    <i t="grand">
      <x/>
    </i>
  </rowItems>
  <colFields count="1">
    <field x="-2"/>
  </colFields>
  <colItems count="5">
    <i>
      <x/>
    </i>
    <i i="1">
      <x v="1"/>
    </i>
    <i i="2">
      <x v="2"/>
    </i>
    <i i="3">
      <x v="3"/>
    </i>
    <i i="4">
      <x v="4"/>
    </i>
  </colItems>
  <pageFields count="3">
    <pageField fld="5" hier="-1"/>
    <pageField fld="0" item="0" hier="-1"/>
    <pageField fld="7" hier="-1"/>
  </pageFields>
  <dataFields count="5">
    <dataField name="Sum of S4_Haushalte" fld="11" baseField="5" baseItem="0"/>
    <dataField name="Sum of MM2023_Vermögen" fld="15" baseField="3" baseItem="0" numFmtId="165"/>
    <dataField name="Sum of Forbes2023_Vermögen" fld="23" baseField="3" baseItem="0" numFmtId="165"/>
    <dataField name="Sum of Forbes_ID_Count" fld="22" baseField="0" baseItem="0"/>
    <dataField name="Sum of S4_HH - Forbes_ID_Count" fld="29" baseField="0" baseItem="0"/>
  </dataFields>
  <formats count="1">
    <format dxfId="2">
      <pivotArea outline="0" collapsedLevelsAreSubtotals="1" fieldPosition="0">
        <references count="1">
          <reference field="4294967294" count="2" selected="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pivotTable" Target="../pivotTables/pivotTable4.xml"/><Relationship Id="rId1" Type="http://schemas.openxmlformats.org/officeDocument/2006/relationships/pivotTable" Target="../pivotTables/pivotTable3.xml"/></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75"/>
  <sheetViews>
    <sheetView workbookViewId="0"/>
  </sheetViews>
  <sheetFormatPr defaultColWidth="11.42578125" defaultRowHeight="15" x14ac:dyDescent="0.25"/>
  <sheetData>
    <row r="1" spans="1:1" x14ac:dyDescent="0.25">
      <c r="A1" s="26" t="s">
        <v>651</v>
      </c>
    </row>
    <row r="2" spans="1:1" x14ac:dyDescent="0.25">
      <c r="A2" t="s">
        <v>677</v>
      </c>
    </row>
    <row r="3" spans="1:1" x14ac:dyDescent="0.25">
      <c r="A3" t="s">
        <v>678</v>
      </c>
    </row>
    <row r="4" spans="1:1" x14ac:dyDescent="0.25">
      <c r="A4" t="s">
        <v>679</v>
      </c>
    </row>
    <row r="5" spans="1:1" x14ac:dyDescent="0.25">
      <c r="A5" t="s">
        <v>680</v>
      </c>
    </row>
    <row r="6" spans="1:1" x14ac:dyDescent="0.25">
      <c r="A6" t="s">
        <v>681</v>
      </c>
    </row>
    <row r="7" spans="1:1" x14ac:dyDescent="0.25">
      <c r="A7" t="s">
        <v>682</v>
      </c>
    </row>
    <row r="8" spans="1:1" x14ac:dyDescent="0.25">
      <c r="A8" t="s">
        <v>683</v>
      </c>
    </row>
    <row r="9" spans="1:1" x14ac:dyDescent="0.25">
      <c r="A9" t="s">
        <v>684</v>
      </c>
    </row>
    <row r="10" spans="1:1" x14ac:dyDescent="0.25">
      <c r="A10" t="s">
        <v>685</v>
      </c>
    </row>
    <row r="11" spans="1:1" x14ac:dyDescent="0.25">
      <c r="A11" t="s">
        <v>132</v>
      </c>
    </row>
    <row r="12" spans="1:1" x14ac:dyDescent="0.25">
      <c r="A12" t="s">
        <v>205</v>
      </c>
    </row>
    <row r="13" spans="1:1" x14ac:dyDescent="0.25">
      <c r="A13" t="s">
        <v>686</v>
      </c>
    </row>
    <row r="14" spans="1:1" x14ac:dyDescent="0.25">
      <c r="A14" t="s">
        <v>687</v>
      </c>
    </row>
    <row r="15" spans="1:1" x14ac:dyDescent="0.25">
      <c r="A15" t="s">
        <v>204</v>
      </c>
    </row>
    <row r="16" spans="1:1" x14ac:dyDescent="0.25">
      <c r="A16" t="s">
        <v>524</v>
      </c>
    </row>
    <row r="17" spans="1:1" x14ac:dyDescent="0.25">
      <c r="A17" t="s">
        <v>688</v>
      </c>
    </row>
    <row r="18" spans="1:1" x14ac:dyDescent="0.25">
      <c r="A18" t="s">
        <v>410</v>
      </c>
    </row>
    <row r="19" spans="1:1" x14ac:dyDescent="0.25">
      <c r="A19" t="s">
        <v>689</v>
      </c>
    </row>
    <row r="20" spans="1:1" x14ac:dyDescent="0.25">
      <c r="A20" t="s">
        <v>690</v>
      </c>
    </row>
    <row r="21" spans="1:1" x14ac:dyDescent="0.25">
      <c r="A21" t="s">
        <v>194</v>
      </c>
    </row>
    <row r="22" spans="1:1" x14ac:dyDescent="0.25">
      <c r="A22" t="s">
        <v>691</v>
      </c>
    </row>
    <row r="23" spans="1:1" x14ac:dyDescent="0.25">
      <c r="A23" t="s">
        <v>15</v>
      </c>
    </row>
    <row r="24" spans="1:1" x14ac:dyDescent="0.25">
      <c r="A24" t="s">
        <v>692</v>
      </c>
    </row>
    <row r="25" spans="1:1" x14ac:dyDescent="0.25">
      <c r="A25" t="s">
        <v>693</v>
      </c>
    </row>
    <row r="26" spans="1:1" x14ac:dyDescent="0.25">
      <c r="A26" t="s">
        <v>694</v>
      </c>
    </row>
    <row r="27" spans="1:1" x14ac:dyDescent="0.25">
      <c r="A27" t="s">
        <v>371</v>
      </c>
    </row>
    <row r="28" spans="1:1" x14ac:dyDescent="0.25">
      <c r="A28" t="s">
        <v>159</v>
      </c>
    </row>
    <row r="29" spans="1:1" x14ac:dyDescent="0.25">
      <c r="A29" t="s">
        <v>695</v>
      </c>
    </row>
    <row r="30" spans="1:1" x14ac:dyDescent="0.25">
      <c r="A30" t="s">
        <v>168</v>
      </c>
    </row>
    <row r="31" spans="1:1" x14ac:dyDescent="0.25">
      <c r="A31" t="s">
        <v>399</v>
      </c>
    </row>
    <row r="32" spans="1:1" x14ac:dyDescent="0.25">
      <c r="A32" t="s">
        <v>696</v>
      </c>
    </row>
    <row r="33" spans="1:1" x14ac:dyDescent="0.25">
      <c r="A33" t="s">
        <v>697</v>
      </c>
    </row>
    <row r="34" spans="1:1" x14ac:dyDescent="0.25">
      <c r="A34" t="s">
        <v>453</v>
      </c>
    </row>
    <row r="35" spans="1:1" x14ac:dyDescent="0.25">
      <c r="A35" t="s">
        <v>698</v>
      </c>
    </row>
    <row r="36" spans="1:1" x14ac:dyDescent="0.25">
      <c r="A36" t="s">
        <v>699</v>
      </c>
    </row>
    <row r="37" spans="1:1" x14ac:dyDescent="0.25">
      <c r="A37" t="s">
        <v>153</v>
      </c>
    </row>
    <row r="38" spans="1:1" x14ac:dyDescent="0.25">
      <c r="A38" t="s">
        <v>700</v>
      </c>
    </row>
    <row r="39" spans="1:1" x14ac:dyDescent="0.25">
      <c r="A39" t="s">
        <v>379</v>
      </c>
    </row>
    <row r="40" spans="1:1" x14ac:dyDescent="0.25">
      <c r="A40" t="s">
        <v>701</v>
      </c>
    </row>
    <row r="41" spans="1:1" x14ac:dyDescent="0.25">
      <c r="A41" t="s">
        <v>702</v>
      </c>
    </row>
    <row r="42" spans="1:1" x14ac:dyDescent="0.25">
      <c r="A42" t="s">
        <v>703</v>
      </c>
    </row>
    <row r="43" spans="1:1" x14ac:dyDescent="0.25">
      <c r="A43" t="s">
        <v>704</v>
      </c>
    </row>
    <row r="44" spans="1:1" x14ac:dyDescent="0.25">
      <c r="A44" t="s">
        <v>222</v>
      </c>
    </row>
    <row r="45" spans="1:1" x14ac:dyDescent="0.25">
      <c r="A45" t="s">
        <v>705</v>
      </c>
    </row>
    <row r="46" spans="1:1" x14ac:dyDescent="0.25">
      <c r="A46" t="s">
        <v>706</v>
      </c>
    </row>
    <row r="47" spans="1:1" x14ac:dyDescent="0.25">
      <c r="A47" t="s">
        <v>707</v>
      </c>
    </row>
    <row r="48" spans="1:1" x14ac:dyDescent="0.25">
      <c r="A48" t="s">
        <v>452</v>
      </c>
    </row>
    <row r="49" spans="1:1" x14ac:dyDescent="0.25">
      <c r="A49" t="s">
        <v>708</v>
      </c>
    </row>
    <row r="50" spans="1:1" x14ac:dyDescent="0.25">
      <c r="A50" t="s">
        <v>709</v>
      </c>
    </row>
    <row r="51" spans="1:1" x14ac:dyDescent="0.25">
      <c r="A51" t="s">
        <v>710</v>
      </c>
    </row>
    <row r="52" spans="1:1" x14ac:dyDescent="0.25">
      <c r="A52" t="s">
        <v>400</v>
      </c>
    </row>
    <row r="53" spans="1:1" x14ac:dyDescent="0.25">
      <c r="A53" t="s">
        <v>166</v>
      </c>
    </row>
    <row r="54" spans="1:1" x14ac:dyDescent="0.25">
      <c r="A54" t="s">
        <v>711</v>
      </c>
    </row>
    <row r="55" spans="1:1" x14ac:dyDescent="0.25">
      <c r="A55" t="s">
        <v>712</v>
      </c>
    </row>
    <row r="56" spans="1:1" x14ac:dyDescent="0.25">
      <c r="A56" t="s">
        <v>713</v>
      </c>
    </row>
    <row r="57" spans="1:1" x14ac:dyDescent="0.25">
      <c r="A57" t="s">
        <v>714</v>
      </c>
    </row>
    <row r="58" spans="1:1" x14ac:dyDescent="0.25">
      <c r="A58" t="s">
        <v>715</v>
      </c>
    </row>
    <row r="59" spans="1:1" x14ac:dyDescent="0.25">
      <c r="A59" t="s">
        <v>716</v>
      </c>
    </row>
    <row r="60" spans="1:1" x14ac:dyDescent="0.25">
      <c r="A60" t="s">
        <v>352</v>
      </c>
    </row>
    <row r="61" spans="1:1" x14ac:dyDescent="0.25">
      <c r="A61" t="s">
        <v>717</v>
      </c>
    </row>
    <row r="62" spans="1:1" x14ac:dyDescent="0.25">
      <c r="A62" t="s">
        <v>718</v>
      </c>
    </row>
    <row r="63" spans="1:1" x14ac:dyDescent="0.25">
      <c r="A63" t="s">
        <v>719</v>
      </c>
    </row>
    <row r="64" spans="1:1" x14ac:dyDescent="0.25">
      <c r="A64" t="s">
        <v>374</v>
      </c>
    </row>
    <row r="65" spans="1:2" x14ac:dyDescent="0.25">
      <c r="A65" t="s">
        <v>720</v>
      </c>
    </row>
    <row r="66" spans="1:2" x14ac:dyDescent="0.25">
      <c r="A66" t="s">
        <v>364</v>
      </c>
    </row>
    <row r="67" spans="1:2" x14ac:dyDescent="0.25">
      <c r="A67" t="s">
        <v>721</v>
      </c>
    </row>
    <row r="68" spans="1:2" x14ac:dyDescent="0.25">
      <c r="A68" t="s">
        <v>198</v>
      </c>
      <c r="B68" t="s">
        <v>18</v>
      </c>
    </row>
    <row r="69" spans="1:2" x14ac:dyDescent="0.25">
      <c r="A69" t="s">
        <v>135</v>
      </c>
    </row>
    <row r="70" spans="1:2" x14ac:dyDescent="0.25">
      <c r="A70" t="s">
        <v>722</v>
      </c>
    </row>
    <row r="71" spans="1:2" x14ac:dyDescent="0.25">
      <c r="A71" t="s">
        <v>723</v>
      </c>
    </row>
    <row r="72" spans="1:2" x14ac:dyDescent="0.25">
      <c r="A72" t="s">
        <v>404</v>
      </c>
    </row>
    <row r="73" spans="1:2" x14ac:dyDescent="0.25">
      <c r="A73" t="s">
        <v>412</v>
      </c>
    </row>
    <row r="74" spans="1:2" x14ac:dyDescent="0.25">
      <c r="A74" t="s">
        <v>724</v>
      </c>
    </row>
    <row r="75" spans="1:2" x14ac:dyDescent="0.25">
      <c r="A75" t="s">
        <v>725</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218"/>
  <sheetViews>
    <sheetView zoomScale="70" zoomScaleNormal="70" workbookViewId="0"/>
  </sheetViews>
  <sheetFormatPr defaultColWidth="11.42578125" defaultRowHeight="15" x14ac:dyDescent="0.25"/>
  <cols>
    <col min="1" max="1" width="21" bestFit="1" customWidth="1"/>
    <col min="2" max="2" width="35.42578125" customWidth="1"/>
    <col min="3" max="3" width="17.7109375" customWidth="1"/>
    <col min="4" max="4" width="27.5703125" bestFit="1" customWidth="1"/>
    <col min="5" max="5" width="16.42578125" customWidth="1"/>
    <col min="6" max="6" width="18.85546875" customWidth="1"/>
    <col min="7" max="7" width="17.28515625" customWidth="1"/>
    <col min="8" max="8" width="28.42578125" customWidth="1"/>
    <col min="9" max="9" width="13.85546875" customWidth="1"/>
    <col min="10" max="10" width="24.85546875" bestFit="1" customWidth="1"/>
    <col min="11" max="11" width="17.85546875" bestFit="1" customWidth="1"/>
    <col min="12" max="12" width="24.42578125" bestFit="1" customWidth="1"/>
    <col min="13" max="13" width="20" bestFit="1" customWidth="1"/>
    <col min="14" max="14" width="15.42578125" bestFit="1" customWidth="1"/>
    <col min="15" max="15" width="8.42578125" bestFit="1" customWidth="1"/>
    <col min="16" max="16" width="9.28515625" bestFit="1" customWidth="1"/>
    <col min="17" max="17" width="9" bestFit="1" customWidth="1"/>
    <col min="18" max="18" width="15.85546875" bestFit="1" customWidth="1"/>
    <col min="19" max="19" width="19.5703125" bestFit="1" customWidth="1"/>
    <col min="20" max="20" width="9.7109375" customWidth="1"/>
    <col min="21" max="21" width="7.7109375" customWidth="1"/>
    <col min="22" max="22" width="35.28515625" bestFit="1" customWidth="1"/>
    <col min="23" max="23" width="14.42578125" bestFit="1" customWidth="1"/>
  </cols>
  <sheetData>
    <row r="1" spans="1:19" ht="15.75" thickBot="1" x14ac:dyDescent="0.3">
      <c r="A1" s="24" t="s">
        <v>2130</v>
      </c>
      <c r="B1" t="s">
        <v>2250</v>
      </c>
      <c r="D1" s="38" t="s">
        <v>2255</v>
      </c>
      <c r="E1" s="39">
        <f>+COUNT(A5:A224)</f>
        <v>212</v>
      </c>
    </row>
    <row r="2" spans="1:19" x14ac:dyDescent="0.25">
      <c r="A2" s="24" t="s">
        <v>2216</v>
      </c>
      <c r="B2" t="s">
        <v>18</v>
      </c>
    </row>
    <row r="3" spans="1:19" x14ac:dyDescent="0.25">
      <c r="A3" s="24" t="s">
        <v>2140</v>
      </c>
      <c r="B3" t="s">
        <v>2249</v>
      </c>
    </row>
    <row r="4" spans="1:19" ht="15.75" thickBot="1" x14ac:dyDescent="0.3"/>
    <row r="5" spans="1:19" ht="15.75" thickBot="1" x14ac:dyDescent="0.3">
      <c r="A5" s="24" t="s">
        <v>644</v>
      </c>
      <c r="B5" t="s">
        <v>2245</v>
      </c>
      <c r="C5" t="s">
        <v>2236</v>
      </c>
      <c r="D5" t="s">
        <v>2235</v>
      </c>
      <c r="E5" t="s">
        <v>2234</v>
      </c>
      <c r="F5" t="s">
        <v>2230</v>
      </c>
      <c r="G5" t="s">
        <v>2237</v>
      </c>
      <c r="H5" t="s">
        <v>2226</v>
      </c>
      <c r="J5" s="45" t="s">
        <v>2261</v>
      </c>
      <c r="K5" s="62" t="s">
        <v>2273</v>
      </c>
      <c r="L5" s="37" t="s">
        <v>2252</v>
      </c>
      <c r="M5" s="37" t="s">
        <v>2138</v>
      </c>
      <c r="N5" s="37" t="s">
        <v>2135</v>
      </c>
      <c r="O5" s="37" t="s">
        <v>528</v>
      </c>
      <c r="P5" s="37" t="s">
        <v>2248</v>
      </c>
      <c r="Q5" s="37" t="s">
        <v>2136</v>
      </c>
      <c r="R5" s="37" t="s">
        <v>2137</v>
      </c>
      <c r="S5" s="46" t="s">
        <v>2246</v>
      </c>
    </row>
    <row r="6" spans="1:19" x14ac:dyDescent="0.25">
      <c r="A6" s="6">
        <v>1</v>
      </c>
      <c r="B6">
        <v>1</v>
      </c>
      <c r="C6">
        <v>0</v>
      </c>
      <c r="D6">
        <v>0</v>
      </c>
      <c r="E6">
        <v>0</v>
      </c>
      <c r="F6">
        <v>3</v>
      </c>
      <c r="G6">
        <v>0</v>
      </c>
      <c r="H6">
        <v>1.4</v>
      </c>
      <c r="J6" s="47" t="s">
        <v>2134</v>
      </c>
      <c r="K6" s="48">
        <f>+E1</f>
        <v>212</v>
      </c>
      <c r="L6" s="48">
        <f>K6-M6</f>
        <v>38</v>
      </c>
      <c r="M6" s="48">
        <f>+COUNTIF($B:$B,0)</f>
        <v>174</v>
      </c>
      <c r="N6" s="48">
        <f>+COUNTIFS($B:$B,0,$C:$C,1)</f>
        <v>95</v>
      </c>
      <c r="O6" s="48">
        <f>+COUNTIFS($C:$C,1,$D:$D,1)</f>
        <v>29</v>
      </c>
      <c r="P6" s="48">
        <f>+COUNTIF($E$6:$E$217,0)</f>
        <v>176</v>
      </c>
      <c r="Q6" s="48">
        <f>+COUNTIFS($B:$B,0,$C:$C,1,$E:$E,1)</f>
        <v>5</v>
      </c>
      <c r="R6" s="48">
        <f>+COUNTIFS($B:$B,0,$C:$C,1,$E:$E,0.5)</f>
        <v>4</v>
      </c>
      <c r="S6" s="49">
        <f>+R6+Q6</f>
        <v>9</v>
      </c>
    </row>
    <row r="7" spans="1:19" x14ac:dyDescent="0.25">
      <c r="A7" s="6">
        <v>2</v>
      </c>
      <c r="B7">
        <v>0</v>
      </c>
      <c r="C7">
        <v>0</v>
      </c>
      <c r="D7">
        <v>0</v>
      </c>
      <c r="E7">
        <v>0</v>
      </c>
      <c r="F7">
        <v>7</v>
      </c>
      <c r="G7">
        <v>0</v>
      </c>
      <c r="H7">
        <v>18.399999999999999</v>
      </c>
      <c r="J7" s="41" t="s">
        <v>2257</v>
      </c>
      <c r="K7" s="40"/>
      <c r="L7" s="63">
        <f>L6/K6</f>
        <v>0.17924528301886791</v>
      </c>
      <c r="M7" s="40"/>
      <c r="N7" s="63">
        <f>N6/M6</f>
        <v>0.54597701149425293</v>
      </c>
      <c r="O7" s="63">
        <f>O6/M6</f>
        <v>0.16666666666666666</v>
      </c>
      <c r="P7" s="63">
        <f>P6/K6</f>
        <v>0.83018867924528306</v>
      </c>
      <c r="Q7" s="63">
        <f>Q6/$N$6</f>
        <v>5.2631578947368418E-2</v>
      </c>
      <c r="R7" s="63">
        <f>R6/$N$6</f>
        <v>4.2105263157894736E-2</v>
      </c>
      <c r="S7" s="64">
        <f>S6/$N$6</f>
        <v>9.4736842105263161E-2</v>
      </c>
    </row>
    <row r="8" spans="1:19" x14ac:dyDescent="0.25">
      <c r="A8" s="6">
        <v>3</v>
      </c>
      <c r="B8">
        <v>0</v>
      </c>
      <c r="C8">
        <v>0</v>
      </c>
      <c r="D8">
        <v>0</v>
      </c>
      <c r="E8">
        <v>0</v>
      </c>
      <c r="F8">
        <v>8</v>
      </c>
      <c r="G8">
        <v>0</v>
      </c>
      <c r="H8">
        <v>26.5</v>
      </c>
      <c r="J8" s="41" t="s">
        <v>2247</v>
      </c>
      <c r="K8" s="40">
        <f>+COUNTIF($H$6:$H$217,"&gt;0")</f>
        <v>209</v>
      </c>
      <c r="L8" s="40"/>
      <c r="M8" s="40"/>
      <c r="N8" s="40"/>
      <c r="O8" s="40"/>
      <c r="P8" s="40"/>
      <c r="Q8" s="40"/>
      <c r="R8" s="40"/>
      <c r="S8" s="42"/>
    </row>
    <row r="9" spans="1:19" ht="15.75" thickBot="1" x14ac:dyDescent="0.3">
      <c r="A9" s="6">
        <v>4</v>
      </c>
      <c r="B9">
        <v>1</v>
      </c>
      <c r="C9">
        <v>1</v>
      </c>
      <c r="D9">
        <v>1</v>
      </c>
      <c r="E9">
        <v>0</v>
      </c>
      <c r="F9">
        <v>1</v>
      </c>
      <c r="G9">
        <v>1</v>
      </c>
      <c r="H9">
        <v>0.6</v>
      </c>
      <c r="J9" s="43" t="s">
        <v>2274</v>
      </c>
      <c r="K9" s="44">
        <f>+SUMIF($A$6:$A$223,"&gt;0",$H$6:$H$223)</f>
        <v>845.90000000000032</v>
      </c>
      <c r="L9" s="44">
        <f>SUMIF(B6:B217,1,H6:H217)</f>
        <v>158.09999999999997</v>
      </c>
      <c r="M9" s="44"/>
      <c r="N9" s="44">
        <f>+SUMIFS($H:$H,$B:$B,0,$C:$C,1)</f>
        <v>295.7999999999999</v>
      </c>
      <c r="O9" s="44">
        <f>+SUMIFS($H$6:$H$223,$B$6:$B$223,0,$D$6:$D$223,1)</f>
        <v>101.69999999999997</v>
      </c>
      <c r="P9" s="44"/>
      <c r="Q9" s="44"/>
      <c r="R9" s="44"/>
      <c r="S9" s="65"/>
    </row>
    <row r="10" spans="1:19" x14ac:dyDescent="0.25">
      <c r="A10" s="6">
        <v>5</v>
      </c>
      <c r="B10">
        <v>0</v>
      </c>
      <c r="C10">
        <v>0</v>
      </c>
      <c r="D10">
        <v>0</v>
      </c>
      <c r="E10">
        <v>0</v>
      </c>
      <c r="F10">
        <v>3</v>
      </c>
      <c r="G10">
        <v>0</v>
      </c>
      <c r="H10">
        <v>3</v>
      </c>
    </row>
    <row r="11" spans="1:19" x14ac:dyDescent="0.25">
      <c r="A11" s="6">
        <v>6</v>
      </c>
      <c r="B11">
        <v>1</v>
      </c>
      <c r="C11">
        <v>0</v>
      </c>
      <c r="D11">
        <v>0</v>
      </c>
      <c r="E11">
        <v>0</v>
      </c>
      <c r="F11">
        <v>3</v>
      </c>
      <c r="G11">
        <v>0</v>
      </c>
      <c r="H11">
        <v>2.7</v>
      </c>
    </row>
    <row r="12" spans="1:19" x14ac:dyDescent="0.25">
      <c r="A12" s="6">
        <v>7</v>
      </c>
      <c r="B12">
        <v>1</v>
      </c>
      <c r="C12">
        <v>0</v>
      </c>
      <c r="D12">
        <v>0</v>
      </c>
      <c r="E12">
        <v>0</v>
      </c>
      <c r="F12">
        <v>3</v>
      </c>
      <c r="G12">
        <v>0</v>
      </c>
      <c r="H12">
        <v>0.8</v>
      </c>
      <c r="J12" s="24" t="s">
        <v>2142</v>
      </c>
      <c r="K12" s="6">
        <v>1</v>
      </c>
      <c r="R12" s="1"/>
    </row>
    <row r="13" spans="1:19" x14ac:dyDescent="0.25">
      <c r="A13" s="6">
        <v>8</v>
      </c>
      <c r="B13">
        <v>0</v>
      </c>
      <c r="C13">
        <v>1</v>
      </c>
      <c r="D13">
        <v>0</v>
      </c>
      <c r="E13">
        <v>0</v>
      </c>
      <c r="F13">
        <v>2</v>
      </c>
      <c r="G13">
        <v>0</v>
      </c>
      <c r="H13">
        <v>3.4</v>
      </c>
      <c r="J13" s="24" t="s">
        <v>2130</v>
      </c>
      <c r="K13" t="s">
        <v>2228</v>
      </c>
    </row>
    <row r="14" spans="1:19" x14ac:dyDescent="0.25">
      <c r="A14" s="6">
        <v>9</v>
      </c>
      <c r="B14">
        <v>0</v>
      </c>
      <c r="C14">
        <v>1</v>
      </c>
      <c r="D14">
        <v>0</v>
      </c>
      <c r="E14">
        <v>1</v>
      </c>
      <c r="F14">
        <v>19</v>
      </c>
      <c r="G14">
        <v>0</v>
      </c>
      <c r="H14">
        <v>6.7</v>
      </c>
    </row>
    <row r="15" spans="1:19" x14ac:dyDescent="0.25">
      <c r="A15" s="6">
        <v>10</v>
      </c>
      <c r="B15">
        <v>0</v>
      </c>
      <c r="C15">
        <v>1</v>
      </c>
      <c r="D15">
        <v>0</v>
      </c>
      <c r="E15">
        <v>0</v>
      </c>
      <c r="F15">
        <v>4</v>
      </c>
      <c r="G15">
        <v>0</v>
      </c>
      <c r="H15">
        <v>1.2</v>
      </c>
      <c r="J15" s="24" t="s">
        <v>2233</v>
      </c>
      <c r="K15" s="24" t="s">
        <v>2229</v>
      </c>
    </row>
    <row r="16" spans="1:19" x14ac:dyDescent="0.25">
      <c r="A16" s="6">
        <v>11</v>
      </c>
      <c r="B16">
        <v>0</v>
      </c>
      <c r="C16">
        <v>0</v>
      </c>
      <c r="D16">
        <v>0</v>
      </c>
      <c r="E16">
        <v>0</v>
      </c>
      <c r="F16">
        <v>5</v>
      </c>
      <c r="G16">
        <v>0</v>
      </c>
      <c r="H16">
        <v>1.6</v>
      </c>
      <c r="J16" s="24" t="s">
        <v>2224</v>
      </c>
      <c r="K16" t="s">
        <v>2141</v>
      </c>
      <c r="L16" t="s">
        <v>2091</v>
      </c>
      <c r="M16" t="s">
        <v>2096</v>
      </c>
      <c r="N16" t="s">
        <v>21</v>
      </c>
      <c r="O16" t="s">
        <v>2143</v>
      </c>
      <c r="P16" t="s">
        <v>2225</v>
      </c>
    </row>
    <row r="17" spans="1:17" x14ac:dyDescent="0.25">
      <c r="A17" s="6">
        <v>12</v>
      </c>
      <c r="B17">
        <v>0</v>
      </c>
      <c r="C17">
        <v>1</v>
      </c>
      <c r="D17">
        <v>0</v>
      </c>
      <c r="E17">
        <v>1</v>
      </c>
      <c r="F17">
        <v>5</v>
      </c>
      <c r="G17">
        <v>0</v>
      </c>
      <c r="H17">
        <v>4</v>
      </c>
      <c r="J17" s="6">
        <v>4</v>
      </c>
      <c r="K17">
        <v>1</v>
      </c>
      <c r="P17">
        <v>1</v>
      </c>
    </row>
    <row r="18" spans="1:17" x14ac:dyDescent="0.25">
      <c r="A18" s="6">
        <v>13</v>
      </c>
      <c r="B18">
        <v>0</v>
      </c>
      <c r="C18">
        <v>1</v>
      </c>
      <c r="D18">
        <v>0</v>
      </c>
      <c r="E18">
        <v>0</v>
      </c>
      <c r="F18">
        <v>5</v>
      </c>
      <c r="G18">
        <v>1</v>
      </c>
      <c r="H18">
        <v>5.5</v>
      </c>
      <c r="J18" s="6">
        <v>13</v>
      </c>
      <c r="L18">
        <v>1</v>
      </c>
      <c r="P18">
        <v>1</v>
      </c>
    </row>
    <row r="19" spans="1:17" x14ac:dyDescent="0.25">
      <c r="A19" s="6">
        <v>14</v>
      </c>
      <c r="B19">
        <v>0</v>
      </c>
      <c r="C19">
        <v>0</v>
      </c>
      <c r="D19">
        <v>0</v>
      </c>
      <c r="E19">
        <v>1</v>
      </c>
      <c r="F19">
        <v>3</v>
      </c>
      <c r="G19">
        <v>0</v>
      </c>
      <c r="H19">
        <v>2</v>
      </c>
      <c r="J19" s="6">
        <v>15</v>
      </c>
      <c r="M19">
        <v>1</v>
      </c>
      <c r="P19">
        <v>1</v>
      </c>
    </row>
    <row r="20" spans="1:17" x14ac:dyDescent="0.25">
      <c r="A20" s="6">
        <v>15</v>
      </c>
      <c r="B20">
        <v>0</v>
      </c>
      <c r="C20">
        <v>0</v>
      </c>
      <c r="D20">
        <v>0</v>
      </c>
      <c r="E20">
        <v>0</v>
      </c>
      <c r="F20">
        <v>17</v>
      </c>
      <c r="G20">
        <v>1</v>
      </c>
      <c r="H20">
        <v>1.5</v>
      </c>
      <c r="J20" s="6">
        <v>29</v>
      </c>
      <c r="L20">
        <v>1</v>
      </c>
      <c r="P20">
        <v>1</v>
      </c>
    </row>
    <row r="21" spans="1:17" x14ac:dyDescent="0.25">
      <c r="A21" s="6">
        <v>17</v>
      </c>
      <c r="B21">
        <v>0</v>
      </c>
      <c r="C21">
        <v>0</v>
      </c>
      <c r="D21">
        <v>0</v>
      </c>
      <c r="E21">
        <v>0</v>
      </c>
      <c r="F21">
        <v>11</v>
      </c>
      <c r="G21">
        <v>0</v>
      </c>
      <c r="H21">
        <v>7</v>
      </c>
      <c r="J21" s="6">
        <v>79</v>
      </c>
      <c r="L21">
        <v>1</v>
      </c>
      <c r="P21">
        <v>1</v>
      </c>
    </row>
    <row r="22" spans="1:17" x14ac:dyDescent="0.25">
      <c r="A22" s="6">
        <v>18</v>
      </c>
      <c r="B22">
        <v>0</v>
      </c>
      <c r="C22">
        <v>1</v>
      </c>
      <c r="D22">
        <v>1</v>
      </c>
      <c r="E22">
        <v>0.5</v>
      </c>
      <c r="F22">
        <v>1</v>
      </c>
      <c r="G22">
        <v>0</v>
      </c>
      <c r="H22">
        <v>4.9000000000000004</v>
      </c>
      <c r="J22" s="6">
        <v>99</v>
      </c>
      <c r="L22">
        <v>1</v>
      </c>
      <c r="P22">
        <v>1</v>
      </c>
    </row>
    <row r="23" spans="1:17" x14ac:dyDescent="0.25">
      <c r="A23" s="6">
        <v>19</v>
      </c>
      <c r="B23">
        <v>1</v>
      </c>
      <c r="C23">
        <v>0</v>
      </c>
      <c r="D23">
        <v>0</v>
      </c>
      <c r="E23">
        <v>0</v>
      </c>
      <c r="F23">
        <v>2</v>
      </c>
      <c r="G23">
        <v>0</v>
      </c>
      <c r="H23">
        <v>2</v>
      </c>
      <c r="J23" s="6">
        <v>100</v>
      </c>
      <c r="L23">
        <v>1</v>
      </c>
      <c r="P23">
        <v>1</v>
      </c>
    </row>
    <row r="24" spans="1:17" x14ac:dyDescent="0.25">
      <c r="A24" s="6">
        <v>20</v>
      </c>
      <c r="B24">
        <v>0</v>
      </c>
      <c r="C24">
        <v>0</v>
      </c>
      <c r="D24">
        <v>0</v>
      </c>
      <c r="E24">
        <v>1</v>
      </c>
      <c r="F24">
        <v>5</v>
      </c>
      <c r="G24">
        <v>0</v>
      </c>
      <c r="H24">
        <v>40.5</v>
      </c>
      <c r="J24" s="6">
        <v>118</v>
      </c>
      <c r="N24">
        <v>1</v>
      </c>
      <c r="P24">
        <v>1</v>
      </c>
    </row>
    <row r="25" spans="1:17" x14ac:dyDescent="0.25">
      <c r="A25" s="6">
        <v>21</v>
      </c>
      <c r="B25">
        <v>0</v>
      </c>
      <c r="C25">
        <v>1</v>
      </c>
      <c r="D25">
        <v>0</v>
      </c>
      <c r="E25">
        <v>0</v>
      </c>
      <c r="F25">
        <v>15</v>
      </c>
      <c r="G25">
        <v>0</v>
      </c>
      <c r="J25" s="6">
        <v>123</v>
      </c>
      <c r="L25">
        <v>1</v>
      </c>
      <c r="P25">
        <v>1</v>
      </c>
    </row>
    <row r="26" spans="1:17" x14ac:dyDescent="0.25">
      <c r="A26" s="6">
        <v>22</v>
      </c>
      <c r="B26">
        <v>1</v>
      </c>
      <c r="C26">
        <v>0</v>
      </c>
      <c r="D26">
        <v>0</v>
      </c>
      <c r="E26">
        <v>1</v>
      </c>
      <c r="F26">
        <v>20</v>
      </c>
      <c r="G26">
        <v>0</v>
      </c>
      <c r="H26">
        <v>7.1000000000000005</v>
      </c>
      <c r="J26" s="6">
        <v>135</v>
      </c>
      <c r="L26">
        <v>1</v>
      </c>
      <c r="P26">
        <v>1</v>
      </c>
    </row>
    <row r="27" spans="1:17" x14ac:dyDescent="0.25">
      <c r="A27" s="6">
        <v>23</v>
      </c>
      <c r="B27">
        <v>0</v>
      </c>
      <c r="C27">
        <v>0</v>
      </c>
      <c r="D27">
        <v>0</v>
      </c>
      <c r="E27">
        <v>0</v>
      </c>
      <c r="F27">
        <v>6</v>
      </c>
      <c r="G27">
        <v>0</v>
      </c>
      <c r="H27">
        <v>2</v>
      </c>
      <c r="J27" s="6">
        <v>160</v>
      </c>
      <c r="L27">
        <v>1</v>
      </c>
      <c r="P27">
        <v>1</v>
      </c>
    </row>
    <row r="28" spans="1:17" x14ac:dyDescent="0.25">
      <c r="A28" s="6">
        <v>25</v>
      </c>
      <c r="B28">
        <v>0</v>
      </c>
      <c r="C28">
        <v>0</v>
      </c>
      <c r="D28">
        <v>0</v>
      </c>
      <c r="E28">
        <v>0</v>
      </c>
      <c r="F28">
        <v>5</v>
      </c>
      <c r="G28">
        <v>0</v>
      </c>
      <c r="H28">
        <v>1.7</v>
      </c>
      <c r="J28" s="6">
        <v>166</v>
      </c>
      <c r="O28">
        <v>1</v>
      </c>
      <c r="P28">
        <v>1</v>
      </c>
    </row>
    <row r="29" spans="1:17" x14ac:dyDescent="0.25">
      <c r="A29" s="6">
        <v>27</v>
      </c>
      <c r="B29">
        <v>0</v>
      </c>
      <c r="C29">
        <v>0</v>
      </c>
      <c r="D29">
        <v>0</v>
      </c>
      <c r="E29">
        <v>0</v>
      </c>
      <c r="F29">
        <v>4</v>
      </c>
      <c r="G29">
        <v>0</v>
      </c>
      <c r="H29">
        <v>1.4</v>
      </c>
      <c r="J29" s="6">
        <v>172</v>
      </c>
      <c r="L29">
        <v>1</v>
      </c>
      <c r="P29">
        <v>1</v>
      </c>
    </row>
    <row r="30" spans="1:17" x14ac:dyDescent="0.25">
      <c r="A30" s="6">
        <v>28</v>
      </c>
      <c r="B30">
        <v>0</v>
      </c>
      <c r="C30">
        <v>1</v>
      </c>
      <c r="D30">
        <v>1</v>
      </c>
      <c r="E30">
        <v>0</v>
      </c>
      <c r="F30">
        <v>3</v>
      </c>
      <c r="G30">
        <v>0</v>
      </c>
      <c r="H30">
        <v>7.7</v>
      </c>
      <c r="J30" s="6">
        <v>229</v>
      </c>
      <c r="M30">
        <v>1</v>
      </c>
      <c r="P30">
        <v>1</v>
      </c>
    </row>
    <row r="31" spans="1:17" x14ac:dyDescent="0.25">
      <c r="A31" s="6">
        <v>29</v>
      </c>
      <c r="B31">
        <v>0</v>
      </c>
      <c r="C31">
        <v>1</v>
      </c>
      <c r="D31">
        <v>0</v>
      </c>
      <c r="E31">
        <v>0</v>
      </c>
      <c r="F31">
        <v>3</v>
      </c>
      <c r="G31">
        <v>1</v>
      </c>
      <c r="H31">
        <v>1.1000000000000001</v>
      </c>
      <c r="J31" s="6" t="s">
        <v>2225</v>
      </c>
      <c r="K31">
        <v>1</v>
      </c>
      <c r="L31">
        <v>9</v>
      </c>
      <c r="M31">
        <v>2</v>
      </c>
      <c r="N31">
        <v>1</v>
      </c>
      <c r="O31">
        <v>1</v>
      </c>
      <c r="P31">
        <v>14</v>
      </c>
      <c r="Q31" t="s">
        <v>2110</v>
      </c>
    </row>
    <row r="32" spans="1:17" x14ac:dyDescent="0.25">
      <c r="A32" s="6">
        <v>30</v>
      </c>
      <c r="B32">
        <v>0</v>
      </c>
      <c r="C32">
        <v>0</v>
      </c>
      <c r="D32">
        <v>0</v>
      </c>
      <c r="E32">
        <v>1</v>
      </c>
      <c r="F32">
        <v>8</v>
      </c>
      <c r="G32">
        <v>0</v>
      </c>
      <c r="H32">
        <v>2.8</v>
      </c>
    </row>
    <row r="33" spans="1:13" ht="15.75" thickBot="1" x14ac:dyDescent="0.3">
      <c r="A33" s="6">
        <v>31</v>
      </c>
      <c r="B33">
        <v>0</v>
      </c>
      <c r="C33">
        <v>0</v>
      </c>
      <c r="D33">
        <v>0</v>
      </c>
      <c r="E33">
        <v>0</v>
      </c>
      <c r="F33">
        <v>2</v>
      </c>
      <c r="G33">
        <v>0</v>
      </c>
      <c r="H33">
        <v>1.4</v>
      </c>
    </row>
    <row r="34" spans="1:13" ht="15.75" thickBot="1" x14ac:dyDescent="0.3">
      <c r="A34" s="6">
        <v>32</v>
      </c>
      <c r="B34">
        <v>0</v>
      </c>
      <c r="C34">
        <v>1</v>
      </c>
      <c r="D34">
        <v>1</v>
      </c>
      <c r="E34">
        <v>0</v>
      </c>
      <c r="F34">
        <v>5</v>
      </c>
      <c r="G34">
        <v>0</v>
      </c>
      <c r="H34">
        <v>1</v>
      </c>
      <c r="J34" s="12" t="s">
        <v>2262</v>
      </c>
      <c r="K34" s="13" t="s">
        <v>2264</v>
      </c>
      <c r="L34" s="80" t="s">
        <v>2265</v>
      </c>
    </row>
    <row r="35" spans="1:13" x14ac:dyDescent="0.25">
      <c r="A35" s="6">
        <v>33</v>
      </c>
      <c r="B35">
        <v>0</v>
      </c>
      <c r="C35">
        <v>1</v>
      </c>
      <c r="D35">
        <v>1</v>
      </c>
      <c r="E35">
        <v>0</v>
      </c>
      <c r="F35">
        <v>2</v>
      </c>
      <c r="G35">
        <v>0</v>
      </c>
      <c r="H35">
        <v>2.2000000000000002</v>
      </c>
      <c r="J35" s="8" t="s">
        <v>2263</v>
      </c>
      <c r="K35">
        <f>+GETPIVOTDATA("Unternehmen_ID",$J$15,"S4_Typ","Schweiz")+GETPIVOTDATA("Unternehmen_ID",$J$15,"S4_Typ","Malta")</f>
        <v>10</v>
      </c>
      <c r="L35" s="61">
        <f>K35/$M$6</f>
        <v>5.7471264367816091E-2</v>
      </c>
    </row>
    <row r="36" spans="1:13" ht="15.75" thickBot="1" x14ac:dyDescent="0.3">
      <c r="A36" s="6">
        <v>34</v>
      </c>
      <c r="B36">
        <v>0</v>
      </c>
      <c r="C36">
        <v>0</v>
      </c>
      <c r="D36">
        <v>0</v>
      </c>
      <c r="E36">
        <v>0</v>
      </c>
      <c r="F36">
        <v>12</v>
      </c>
      <c r="G36">
        <v>0</v>
      </c>
      <c r="H36">
        <v>2.9</v>
      </c>
      <c r="J36" s="8" t="s">
        <v>2090</v>
      </c>
      <c r="K36">
        <f>+COUNTIF(Rohdaten!$N:$N,"GStK")</f>
        <v>4</v>
      </c>
      <c r="L36" s="61">
        <f>K36/$M$6</f>
        <v>2.2988505747126436E-2</v>
      </c>
    </row>
    <row r="37" spans="1:13" ht="15.75" thickBot="1" x14ac:dyDescent="0.3">
      <c r="A37" s="6">
        <v>35</v>
      </c>
      <c r="B37">
        <v>0</v>
      </c>
      <c r="C37">
        <v>1</v>
      </c>
      <c r="D37">
        <v>0</v>
      </c>
      <c r="E37">
        <v>0</v>
      </c>
      <c r="F37">
        <v>19</v>
      </c>
      <c r="G37">
        <v>0</v>
      </c>
      <c r="H37">
        <v>1.4</v>
      </c>
      <c r="J37" s="12" t="s">
        <v>2254</v>
      </c>
      <c r="K37" s="13">
        <f>+M6-K35-K36</f>
        <v>160</v>
      </c>
      <c r="L37" s="80">
        <f>+K37/M6</f>
        <v>0.91954022988505746</v>
      </c>
    </row>
    <row r="38" spans="1:13" x14ac:dyDescent="0.25">
      <c r="A38" s="6">
        <v>36</v>
      </c>
      <c r="B38">
        <v>0</v>
      </c>
      <c r="C38">
        <v>1</v>
      </c>
      <c r="D38">
        <v>0</v>
      </c>
      <c r="E38">
        <v>0</v>
      </c>
      <c r="F38">
        <v>8</v>
      </c>
      <c r="G38">
        <v>0</v>
      </c>
      <c r="H38">
        <v>4.4000000000000004</v>
      </c>
      <c r="J38" s="8" t="s">
        <v>2266</v>
      </c>
      <c r="K38">
        <f>K37-20</f>
        <v>140</v>
      </c>
      <c r="L38" s="61">
        <f>K38/$M$6</f>
        <v>0.8045977011494253</v>
      </c>
      <c r="M38" t="s">
        <v>127</v>
      </c>
    </row>
    <row r="39" spans="1:13" ht="15.75" thickBot="1" x14ac:dyDescent="0.3">
      <c r="A39" s="6">
        <v>37</v>
      </c>
      <c r="B39">
        <v>0</v>
      </c>
      <c r="C39">
        <v>0</v>
      </c>
      <c r="D39">
        <v>0</v>
      </c>
      <c r="E39">
        <v>0</v>
      </c>
      <c r="F39">
        <v>3</v>
      </c>
      <c r="G39">
        <v>0</v>
      </c>
      <c r="H39">
        <v>1.8</v>
      </c>
      <c r="J39" s="10" t="s">
        <v>2267</v>
      </c>
      <c r="K39" s="11">
        <f>K37-60</f>
        <v>100</v>
      </c>
      <c r="L39" s="79">
        <f>K39/$M$6</f>
        <v>0.57471264367816088</v>
      </c>
      <c r="M39" t="s">
        <v>2268</v>
      </c>
    </row>
    <row r="40" spans="1:13" x14ac:dyDescent="0.25">
      <c r="A40" s="6">
        <v>38</v>
      </c>
      <c r="B40">
        <v>0</v>
      </c>
      <c r="C40">
        <v>0</v>
      </c>
      <c r="D40">
        <v>0</v>
      </c>
      <c r="E40">
        <v>0</v>
      </c>
      <c r="F40">
        <v>7</v>
      </c>
      <c r="G40">
        <v>0</v>
      </c>
      <c r="H40">
        <v>1.8</v>
      </c>
    </row>
    <row r="41" spans="1:13" x14ac:dyDescent="0.25">
      <c r="A41" s="6">
        <v>39</v>
      </c>
      <c r="B41">
        <v>0</v>
      </c>
      <c r="C41">
        <v>1</v>
      </c>
      <c r="D41">
        <v>0</v>
      </c>
      <c r="E41">
        <v>0</v>
      </c>
      <c r="F41">
        <v>1</v>
      </c>
      <c r="G41">
        <v>0</v>
      </c>
      <c r="H41">
        <v>1</v>
      </c>
    </row>
    <row r="42" spans="1:13" x14ac:dyDescent="0.25">
      <c r="A42" s="6">
        <v>40</v>
      </c>
      <c r="B42">
        <v>0</v>
      </c>
      <c r="C42">
        <v>0</v>
      </c>
      <c r="D42">
        <v>0</v>
      </c>
      <c r="E42">
        <v>0.5</v>
      </c>
      <c r="F42">
        <v>2</v>
      </c>
      <c r="G42">
        <v>0</v>
      </c>
      <c r="H42">
        <v>3.5</v>
      </c>
    </row>
    <row r="43" spans="1:13" x14ac:dyDescent="0.25">
      <c r="A43" s="6">
        <v>41</v>
      </c>
      <c r="B43">
        <v>0</v>
      </c>
      <c r="C43">
        <v>1</v>
      </c>
      <c r="D43">
        <v>0</v>
      </c>
      <c r="E43">
        <v>0</v>
      </c>
      <c r="F43">
        <v>10</v>
      </c>
      <c r="G43">
        <v>0</v>
      </c>
      <c r="H43">
        <v>6</v>
      </c>
    </row>
    <row r="44" spans="1:13" x14ac:dyDescent="0.25">
      <c r="A44" s="6">
        <v>42</v>
      </c>
      <c r="B44">
        <v>0</v>
      </c>
      <c r="C44">
        <v>0</v>
      </c>
      <c r="D44">
        <v>0</v>
      </c>
      <c r="E44">
        <v>0</v>
      </c>
      <c r="F44">
        <v>3</v>
      </c>
      <c r="G44">
        <v>0</v>
      </c>
      <c r="H44">
        <v>1.4</v>
      </c>
    </row>
    <row r="45" spans="1:13" x14ac:dyDescent="0.25">
      <c r="A45" s="6">
        <v>43</v>
      </c>
      <c r="B45">
        <v>0</v>
      </c>
      <c r="C45">
        <v>0</v>
      </c>
      <c r="D45">
        <v>0</v>
      </c>
      <c r="E45">
        <v>0</v>
      </c>
      <c r="F45">
        <v>7</v>
      </c>
      <c r="G45">
        <v>0</v>
      </c>
      <c r="H45">
        <v>1</v>
      </c>
    </row>
    <row r="46" spans="1:13" x14ac:dyDescent="0.25">
      <c r="A46" s="6">
        <v>44</v>
      </c>
      <c r="B46">
        <v>0</v>
      </c>
      <c r="C46">
        <v>0</v>
      </c>
      <c r="D46">
        <v>0</v>
      </c>
      <c r="E46">
        <v>1</v>
      </c>
      <c r="F46">
        <v>23</v>
      </c>
      <c r="G46">
        <v>0</v>
      </c>
      <c r="H46">
        <v>7.5</v>
      </c>
    </row>
    <row r="47" spans="1:13" x14ac:dyDescent="0.25">
      <c r="A47" s="6">
        <v>45</v>
      </c>
      <c r="B47">
        <v>0</v>
      </c>
      <c r="C47">
        <v>1</v>
      </c>
      <c r="D47">
        <v>0</v>
      </c>
      <c r="E47">
        <v>0</v>
      </c>
      <c r="F47">
        <v>2</v>
      </c>
      <c r="G47">
        <v>0</v>
      </c>
      <c r="H47">
        <v>2</v>
      </c>
    </row>
    <row r="48" spans="1:13" x14ac:dyDescent="0.25">
      <c r="A48" s="6">
        <v>46</v>
      </c>
      <c r="B48">
        <v>1</v>
      </c>
      <c r="C48">
        <v>1</v>
      </c>
      <c r="D48">
        <v>1</v>
      </c>
      <c r="E48">
        <v>0</v>
      </c>
      <c r="F48">
        <v>6</v>
      </c>
      <c r="G48">
        <v>0</v>
      </c>
      <c r="H48">
        <v>5</v>
      </c>
    </row>
    <row r="49" spans="1:8" x14ac:dyDescent="0.25">
      <c r="A49" s="6">
        <v>47</v>
      </c>
      <c r="B49">
        <v>0</v>
      </c>
      <c r="C49">
        <v>1</v>
      </c>
      <c r="D49">
        <v>1</v>
      </c>
      <c r="E49">
        <v>0</v>
      </c>
      <c r="F49">
        <v>8</v>
      </c>
      <c r="G49">
        <v>0</v>
      </c>
      <c r="H49">
        <v>2.9</v>
      </c>
    </row>
    <row r="50" spans="1:8" x14ac:dyDescent="0.25">
      <c r="A50" s="6">
        <v>48</v>
      </c>
      <c r="B50">
        <v>1</v>
      </c>
      <c r="C50">
        <v>0</v>
      </c>
      <c r="D50">
        <v>0</v>
      </c>
      <c r="E50">
        <v>0</v>
      </c>
      <c r="F50">
        <v>350</v>
      </c>
      <c r="G50">
        <v>0</v>
      </c>
      <c r="H50">
        <v>1</v>
      </c>
    </row>
    <row r="51" spans="1:8" x14ac:dyDescent="0.25">
      <c r="A51" s="6">
        <v>50</v>
      </c>
      <c r="B51">
        <v>0</v>
      </c>
      <c r="C51">
        <v>0</v>
      </c>
      <c r="D51">
        <v>0</v>
      </c>
      <c r="E51">
        <v>1</v>
      </c>
      <c r="F51">
        <v>2</v>
      </c>
      <c r="G51">
        <v>0</v>
      </c>
      <c r="H51">
        <v>2.4</v>
      </c>
    </row>
    <row r="52" spans="1:8" x14ac:dyDescent="0.25">
      <c r="A52" s="6">
        <v>51</v>
      </c>
      <c r="B52">
        <v>0</v>
      </c>
      <c r="C52">
        <v>1</v>
      </c>
      <c r="D52">
        <v>1</v>
      </c>
      <c r="E52">
        <v>0.5</v>
      </c>
      <c r="F52">
        <v>3</v>
      </c>
      <c r="G52">
        <v>0</v>
      </c>
      <c r="H52">
        <v>0.4</v>
      </c>
    </row>
    <row r="53" spans="1:8" x14ac:dyDescent="0.25">
      <c r="A53" s="6">
        <v>52</v>
      </c>
      <c r="B53">
        <v>0</v>
      </c>
      <c r="C53">
        <v>0</v>
      </c>
      <c r="D53">
        <v>0</v>
      </c>
      <c r="E53">
        <v>1</v>
      </c>
      <c r="F53">
        <v>24</v>
      </c>
      <c r="G53">
        <v>0</v>
      </c>
      <c r="H53">
        <v>1.2</v>
      </c>
    </row>
    <row r="54" spans="1:8" x14ac:dyDescent="0.25">
      <c r="A54" s="6">
        <v>53</v>
      </c>
      <c r="B54">
        <v>0</v>
      </c>
      <c r="C54">
        <v>1</v>
      </c>
      <c r="D54">
        <v>0</v>
      </c>
      <c r="E54">
        <v>0</v>
      </c>
      <c r="F54">
        <v>4</v>
      </c>
      <c r="G54">
        <v>0</v>
      </c>
      <c r="H54">
        <v>2.1</v>
      </c>
    </row>
    <row r="55" spans="1:8" x14ac:dyDescent="0.25">
      <c r="A55" s="6">
        <v>54</v>
      </c>
      <c r="B55">
        <v>0</v>
      </c>
      <c r="C55">
        <v>1</v>
      </c>
      <c r="D55">
        <v>0</v>
      </c>
      <c r="E55">
        <v>0</v>
      </c>
      <c r="F55">
        <v>4</v>
      </c>
      <c r="G55">
        <v>0</v>
      </c>
      <c r="H55">
        <v>4.5</v>
      </c>
    </row>
    <row r="56" spans="1:8" x14ac:dyDescent="0.25">
      <c r="A56" s="6">
        <v>55</v>
      </c>
      <c r="B56">
        <v>0</v>
      </c>
      <c r="C56">
        <v>0</v>
      </c>
      <c r="D56">
        <v>0</v>
      </c>
      <c r="E56">
        <v>0</v>
      </c>
      <c r="F56">
        <v>15</v>
      </c>
      <c r="G56">
        <v>0</v>
      </c>
      <c r="H56">
        <v>2.2000000000000002</v>
      </c>
    </row>
    <row r="57" spans="1:8" x14ac:dyDescent="0.25">
      <c r="A57" s="6">
        <v>56</v>
      </c>
      <c r="B57">
        <v>0</v>
      </c>
      <c r="C57">
        <v>1</v>
      </c>
      <c r="D57">
        <v>0</v>
      </c>
      <c r="E57">
        <v>0</v>
      </c>
      <c r="F57">
        <v>3</v>
      </c>
      <c r="G57">
        <v>0</v>
      </c>
      <c r="H57">
        <v>2.9</v>
      </c>
    </row>
    <row r="58" spans="1:8" x14ac:dyDescent="0.25">
      <c r="A58" s="6">
        <v>57</v>
      </c>
      <c r="B58">
        <v>1</v>
      </c>
      <c r="C58">
        <v>0</v>
      </c>
      <c r="D58">
        <v>0</v>
      </c>
      <c r="E58">
        <v>1</v>
      </c>
      <c r="F58">
        <v>5</v>
      </c>
      <c r="G58">
        <v>0</v>
      </c>
      <c r="H58">
        <v>3</v>
      </c>
    </row>
    <row r="59" spans="1:8" x14ac:dyDescent="0.25">
      <c r="A59" s="6">
        <v>58</v>
      </c>
      <c r="B59">
        <v>0</v>
      </c>
      <c r="C59">
        <v>1</v>
      </c>
      <c r="D59">
        <v>1</v>
      </c>
      <c r="E59">
        <v>0</v>
      </c>
      <c r="F59">
        <v>5</v>
      </c>
      <c r="G59">
        <v>0</v>
      </c>
      <c r="H59">
        <v>3</v>
      </c>
    </row>
    <row r="60" spans="1:8" x14ac:dyDescent="0.25">
      <c r="A60" s="6">
        <v>59</v>
      </c>
      <c r="B60">
        <v>0</v>
      </c>
      <c r="C60">
        <v>0</v>
      </c>
      <c r="D60">
        <v>0</v>
      </c>
      <c r="E60">
        <v>0</v>
      </c>
      <c r="F60">
        <v>4</v>
      </c>
      <c r="G60">
        <v>0</v>
      </c>
      <c r="H60">
        <v>2.1</v>
      </c>
    </row>
    <row r="61" spans="1:8" x14ac:dyDescent="0.25">
      <c r="A61" s="6">
        <v>60</v>
      </c>
      <c r="B61">
        <v>0</v>
      </c>
      <c r="C61">
        <v>0</v>
      </c>
      <c r="D61">
        <v>0</v>
      </c>
      <c r="E61">
        <v>0</v>
      </c>
      <c r="F61">
        <v>320</v>
      </c>
      <c r="G61">
        <v>0</v>
      </c>
      <c r="H61">
        <v>5.4</v>
      </c>
    </row>
    <row r="62" spans="1:8" x14ac:dyDescent="0.25">
      <c r="A62" s="6">
        <v>61</v>
      </c>
      <c r="B62">
        <v>1</v>
      </c>
      <c r="C62">
        <v>0</v>
      </c>
      <c r="D62">
        <v>0</v>
      </c>
      <c r="E62">
        <v>0</v>
      </c>
      <c r="F62">
        <v>6</v>
      </c>
      <c r="G62">
        <v>0</v>
      </c>
      <c r="H62">
        <v>4.2</v>
      </c>
    </row>
    <row r="63" spans="1:8" x14ac:dyDescent="0.25">
      <c r="A63" s="6">
        <v>63</v>
      </c>
      <c r="B63">
        <v>1</v>
      </c>
      <c r="C63">
        <v>0</v>
      </c>
      <c r="D63">
        <v>0</v>
      </c>
      <c r="E63">
        <v>0</v>
      </c>
      <c r="F63">
        <v>4</v>
      </c>
      <c r="G63">
        <v>0</v>
      </c>
      <c r="H63">
        <v>1.2</v>
      </c>
    </row>
    <row r="64" spans="1:8" x14ac:dyDescent="0.25">
      <c r="A64" s="6">
        <v>64</v>
      </c>
      <c r="B64">
        <v>1</v>
      </c>
      <c r="C64">
        <v>1</v>
      </c>
      <c r="D64">
        <v>0</v>
      </c>
      <c r="E64">
        <v>0</v>
      </c>
      <c r="F64">
        <v>4</v>
      </c>
      <c r="G64">
        <v>0</v>
      </c>
      <c r="H64">
        <v>1.1000000000000001</v>
      </c>
    </row>
    <row r="65" spans="1:8" x14ac:dyDescent="0.25">
      <c r="A65" s="6">
        <v>65</v>
      </c>
      <c r="B65">
        <v>1</v>
      </c>
      <c r="C65">
        <v>0</v>
      </c>
      <c r="D65">
        <v>0</v>
      </c>
      <c r="E65">
        <v>0</v>
      </c>
      <c r="F65">
        <v>10</v>
      </c>
      <c r="G65">
        <v>0</v>
      </c>
      <c r="H65">
        <v>1.6</v>
      </c>
    </row>
    <row r="66" spans="1:8" x14ac:dyDescent="0.25">
      <c r="A66" s="6">
        <v>66</v>
      </c>
      <c r="B66">
        <v>0</v>
      </c>
      <c r="C66">
        <v>1</v>
      </c>
      <c r="D66">
        <v>0</v>
      </c>
      <c r="E66">
        <v>0</v>
      </c>
      <c r="F66">
        <v>4</v>
      </c>
      <c r="G66">
        <v>0</v>
      </c>
      <c r="H66">
        <v>2.1</v>
      </c>
    </row>
    <row r="67" spans="1:8" x14ac:dyDescent="0.25">
      <c r="A67" s="6">
        <v>67</v>
      </c>
      <c r="B67">
        <v>0</v>
      </c>
      <c r="C67">
        <v>1</v>
      </c>
      <c r="D67">
        <v>0</v>
      </c>
      <c r="E67">
        <v>0</v>
      </c>
      <c r="F67">
        <v>5</v>
      </c>
      <c r="G67">
        <v>0</v>
      </c>
      <c r="H67">
        <v>2.4</v>
      </c>
    </row>
    <row r="68" spans="1:8" x14ac:dyDescent="0.25">
      <c r="A68" s="6">
        <v>68</v>
      </c>
      <c r="B68">
        <v>0</v>
      </c>
      <c r="C68">
        <v>0</v>
      </c>
      <c r="D68">
        <v>0</v>
      </c>
      <c r="E68">
        <v>0</v>
      </c>
      <c r="F68">
        <v>10</v>
      </c>
      <c r="G68">
        <v>0</v>
      </c>
      <c r="H68">
        <v>1.1000000000000001</v>
      </c>
    </row>
    <row r="69" spans="1:8" x14ac:dyDescent="0.25">
      <c r="A69" s="6">
        <v>69</v>
      </c>
      <c r="B69">
        <v>1</v>
      </c>
      <c r="C69">
        <v>0</v>
      </c>
      <c r="D69">
        <v>0</v>
      </c>
      <c r="E69">
        <v>0</v>
      </c>
      <c r="F69">
        <v>18</v>
      </c>
      <c r="G69">
        <v>0</v>
      </c>
      <c r="H69">
        <v>1.8</v>
      </c>
    </row>
    <row r="70" spans="1:8" x14ac:dyDescent="0.25">
      <c r="A70" s="6">
        <v>70</v>
      </c>
      <c r="B70">
        <v>0</v>
      </c>
      <c r="C70">
        <v>1</v>
      </c>
      <c r="D70">
        <v>0</v>
      </c>
      <c r="E70">
        <v>0</v>
      </c>
      <c r="F70">
        <v>7</v>
      </c>
      <c r="G70">
        <v>0</v>
      </c>
      <c r="H70">
        <v>2</v>
      </c>
    </row>
    <row r="71" spans="1:8" x14ac:dyDescent="0.25">
      <c r="A71" s="6">
        <v>71</v>
      </c>
      <c r="B71">
        <v>1</v>
      </c>
      <c r="C71">
        <v>0</v>
      </c>
      <c r="D71">
        <v>0</v>
      </c>
      <c r="E71">
        <v>0</v>
      </c>
      <c r="F71">
        <v>24</v>
      </c>
      <c r="G71">
        <v>0</v>
      </c>
      <c r="H71">
        <v>3.5</v>
      </c>
    </row>
    <row r="72" spans="1:8" x14ac:dyDescent="0.25">
      <c r="A72" s="6">
        <v>72</v>
      </c>
      <c r="B72">
        <v>0</v>
      </c>
      <c r="C72">
        <v>0</v>
      </c>
      <c r="D72">
        <v>0</v>
      </c>
      <c r="E72">
        <v>0</v>
      </c>
      <c r="F72">
        <v>750</v>
      </c>
      <c r="G72">
        <v>0</v>
      </c>
      <c r="H72">
        <v>4.5</v>
      </c>
    </row>
    <row r="73" spans="1:8" x14ac:dyDescent="0.25">
      <c r="A73" s="6">
        <v>73</v>
      </c>
      <c r="B73">
        <v>0</v>
      </c>
      <c r="C73">
        <v>1</v>
      </c>
      <c r="D73">
        <v>0</v>
      </c>
      <c r="E73">
        <v>0</v>
      </c>
      <c r="F73">
        <v>17</v>
      </c>
      <c r="G73">
        <v>0</v>
      </c>
      <c r="H73">
        <v>3</v>
      </c>
    </row>
    <row r="74" spans="1:8" x14ac:dyDescent="0.25">
      <c r="A74" s="6">
        <v>74</v>
      </c>
      <c r="B74">
        <v>1</v>
      </c>
      <c r="C74">
        <v>0</v>
      </c>
      <c r="D74">
        <v>0</v>
      </c>
      <c r="E74">
        <v>0</v>
      </c>
      <c r="F74">
        <v>50</v>
      </c>
      <c r="G74">
        <v>0</v>
      </c>
      <c r="H74">
        <v>5</v>
      </c>
    </row>
    <row r="75" spans="1:8" x14ac:dyDescent="0.25">
      <c r="A75" s="6">
        <v>75</v>
      </c>
      <c r="B75">
        <v>0</v>
      </c>
      <c r="C75">
        <v>1</v>
      </c>
      <c r="D75">
        <v>0</v>
      </c>
      <c r="E75">
        <v>0</v>
      </c>
      <c r="F75">
        <v>7</v>
      </c>
      <c r="G75">
        <v>0</v>
      </c>
      <c r="H75">
        <v>2.1</v>
      </c>
    </row>
    <row r="76" spans="1:8" x14ac:dyDescent="0.25">
      <c r="A76" s="6">
        <v>76</v>
      </c>
      <c r="B76">
        <v>0</v>
      </c>
      <c r="C76">
        <v>0</v>
      </c>
      <c r="D76">
        <v>0</v>
      </c>
      <c r="E76">
        <v>1</v>
      </c>
      <c r="F76">
        <v>100</v>
      </c>
      <c r="G76">
        <v>0</v>
      </c>
      <c r="H76">
        <v>15.2</v>
      </c>
    </row>
    <row r="77" spans="1:8" x14ac:dyDescent="0.25">
      <c r="A77" s="6">
        <v>77</v>
      </c>
      <c r="B77">
        <v>0</v>
      </c>
      <c r="C77">
        <v>1</v>
      </c>
      <c r="D77">
        <v>0</v>
      </c>
      <c r="E77">
        <v>0</v>
      </c>
      <c r="F77">
        <v>100</v>
      </c>
      <c r="G77">
        <v>0</v>
      </c>
      <c r="H77">
        <v>7.4</v>
      </c>
    </row>
    <row r="78" spans="1:8" x14ac:dyDescent="0.25">
      <c r="A78" s="6">
        <v>78</v>
      </c>
      <c r="B78">
        <v>1</v>
      </c>
      <c r="C78">
        <v>0</v>
      </c>
      <c r="D78">
        <v>0</v>
      </c>
      <c r="E78">
        <v>0</v>
      </c>
      <c r="F78">
        <v>8</v>
      </c>
      <c r="G78">
        <v>0</v>
      </c>
      <c r="H78">
        <v>26</v>
      </c>
    </row>
    <row r="79" spans="1:8" x14ac:dyDescent="0.25">
      <c r="A79" s="6">
        <v>79</v>
      </c>
      <c r="B79">
        <v>0</v>
      </c>
      <c r="C79">
        <v>1</v>
      </c>
      <c r="D79">
        <v>0</v>
      </c>
      <c r="E79">
        <v>0</v>
      </c>
      <c r="F79">
        <v>11</v>
      </c>
      <c r="G79">
        <v>1</v>
      </c>
      <c r="H79">
        <v>1</v>
      </c>
    </row>
    <row r="80" spans="1:8" x14ac:dyDescent="0.25">
      <c r="A80" s="6">
        <v>80</v>
      </c>
      <c r="B80">
        <v>0</v>
      </c>
      <c r="C80">
        <v>1</v>
      </c>
      <c r="D80">
        <v>0</v>
      </c>
      <c r="E80">
        <v>0</v>
      </c>
      <c r="F80">
        <v>4</v>
      </c>
      <c r="G80">
        <v>0</v>
      </c>
      <c r="H80">
        <v>1.7</v>
      </c>
    </row>
    <row r="81" spans="1:8" x14ac:dyDescent="0.25">
      <c r="A81" s="6">
        <v>81</v>
      </c>
      <c r="B81">
        <v>0</v>
      </c>
      <c r="C81">
        <v>0</v>
      </c>
      <c r="D81">
        <v>0</v>
      </c>
      <c r="E81">
        <v>0</v>
      </c>
      <c r="F81">
        <v>33</v>
      </c>
      <c r="G81">
        <v>0</v>
      </c>
      <c r="H81">
        <v>2.1</v>
      </c>
    </row>
    <row r="82" spans="1:8" x14ac:dyDescent="0.25">
      <c r="A82" s="6">
        <v>83</v>
      </c>
      <c r="B82">
        <v>0</v>
      </c>
      <c r="C82">
        <v>0</v>
      </c>
      <c r="D82">
        <v>0</v>
      </c>
      <c r="E82">
        <v>0</v>
      </c>
      <c r="F82">
        <v>3</v>
      </c>
      <c r="G82">
        <v>0</v>
      </c>
      <c r="H82">
        <v>3.8</v>
      </c>
    </row>
    <row r="83" spans="1:8" x14ac:dyDescent="0.25">
      <c r="A83" s="6">
        <v>84</v>
      </c>
      <c r="B83">
        <v>1</v>
      </c>
      <c r="C83">
        <v>0</v>
      </c>
      <c r="D83">
        <v>0</v>
      </c>
      <c r="E83">
        <v>0.5</v>
      </c>
      <c r="F83">
        <v>3</v>
      </c>
      <c r="G83">
        <v>0</v>
      </c>
      <c r="H83">
        <v>1.6</v>
      </c>
    </row>
    <row r="84" spans="1:8" x14ac:dyDescent="0.25">
      <c r="A84" s="6">
        <v>85</v>
      </c>
      <c r="B84">
        <v>0</v>
      </c>
      <c r="C84">
        <v>0</v>
      </c>
      <c r="D84">
        <v>0</v>
      </c>
      <c r="E84">
        <v>0</v>
      </c>
      <c r="F84">
        <v>2</v>
      </c>
      <c r="G84">
        <v>0</v>
      </c>
      <c r="H84">
        <v>9.1</v>
      </c>
    </row>
    <row r="85" spans="1:8" x14ac:dyDescent="0.25">
      <c r="A85" s="6">
        <v>88</v>
      </c>
      <c r="B85">
        <v>0</v>
      </c>
      <c r="C85">
        <v>0</v>
      </c>
      <c r="D85">
        <v>0</v>
      </c>
      <c r="E85">
        <v>0</v>
      </c>
      <c r="F85">
        <v>5</v>
      </c>
      <c r="G85">
        <v>0</v>
      </c>
      <c r="H85">
        <v>1.7</v>
      </c>
    </row>
    <row r="86" spans="1:8" x14ac:dyDescent="0.25">
      <c r="A86" s="6">
        <v>89</v>
      </c>
      <c r="B86">
        <v>0</v>
      </c>
      <c r="C86">
        <v>1</v>
      </c>
      <c r="D86">
        <v>0</v>
      </c>
      <c r="E86">
        <v>0</v>
      </c>
      <c r="F86">
        <v>3</v>
      </c>
      <c r="G86">
        <v>0</v>
      </c>
      <c r="H86">
        <v>1.5</v>
      </c>
    </row>
    <row r="87" spans="1:8" x14ac:dyDescent="0.25">
      <c r="A87" s="6">
        <v>90</v>
      </c>
      <c r="B87">
        <v>0</v>
      </c>
      <c r="C87">
        <v>0</v>
      </c>
      <c r="D87">
        <v>0</v>
      </c>
      <c r="E87">
        <v>0</v>
      </c>
      <c r="F87">
        <v>1</v>
      </c>
      <c r="G87">
        <v>0</v>
      </c>
      <c r="H87">
        <v>1.1000000000000001</v>
      </c>
    </row>
    <row r="88" spans="1:8" x14ac:dyDescent="0.25">
      <c r="A88" s="6">
        <v>91</v>
      </c>
      <c r="B88">
        <v>0</v>
      </c>
      <c r="C88">
        <v>0</v>
      </c>
      <c r="D88">
        <v>0</v>
      </c>
      <c r="E88">
        <v>0</v>
      </c>
      <c r="F88">
        <v>10</v>
      </c>
      <c r="G88">
        <v>0</v>
      </c>
      <c r="H88">
        <v>3.3</v>
      </c>
    </row>
    <row r="89" spans="1:8" x14ac:dyDescent="0.25">
      <c r="A89" s="6">
        <v>92</v>
      </c>
      <c r="B89">
        <v>0</v>
      </c>
      <c r="C89">
        <v>1</v>
      </c>
      <c r="D89">
        <v>0</v>
      </c>
      <c r="E89">
        <v>0</v>
      </c>
      <c r="F89">
        <v>3</v>
      </c>
      <c r="G89">
        <v>0</v>
      </c>
      <c r="H89">
        <v>1.5</v>
      </c>
    </row>
    <row r="90" spans="1:8" x14ac:dyDescent="0.25">
      <c r="A90" s="6">
        <v>94</v>
      </c>
      <c r="B90">
        <v>0</v>
      </c>
      <c r="C90">
        <v>1</v>
      </c>
      <c r="D90">
        <v>0</v>
      </c>
      <c r="E90">
        <v>0</v>
      </c>
      <c r="F90">
        <v>24</v>
      </c>
      <c r="G90">
        <v>0</v>
      </c>
      <c r="H90">
        <v>13.6</v>
      </c>
    </row>
    <row r="91" spans="1:8" x14ac:dyDescent="0.25">
      <c r="A91" s="6">
        <v>95</v>
      </c>
      <c r="B91">
        <v>0</v>
      </c>
      <c r="C91">
        <v>0</v>
      </c>
      <c r="D91">
        <v>0</v>
      </c>
      <c r="E91">
        <v>1</v>
      </c>
      <c r="F91">
        <v>2</v>
      </c>
      <c r="G91">
        <v>0</v>
      </c>
      <c r="H91">
        <v>6.2</v>
      </c>
    </row>
    <row r="92" spans="1:8" x14ac:dyDescent="0.25">
      <c r="A92" s="6">
        <v>96</v>
      </c>
      <c r="B92">
        <v>0</v>
      </c>
      <c r="C92">
        <v>1</v>
      </c>
      <c r="D92">
        <v>0</v>
      </c>
      <c r="E92">
        <v>0</v>
      </c>
      <c r="F92">
        <v>4</v>
      </c>
      <c r="G92">
        <v>0</v>
      </c>
      <c r="H92">
        <v>1.4</v>
      </c>
    </row>
    <row r="93" spans="1:8" x14ac:dyDescent="0.25">
      <c r="A93" s="6">
        <v>97</v>
      </c>
      <c r="B93">
        <v>0</v>
      </c>
      <c r="C93">
        <v>1</v>
      </c>
      <c r="D93">
        <v>0</v>
      </c>
      <c r="E93">
        <v>0.5</v>
      </c>
      <c r="F93">
        <v>6</v>
      </c>
      <c r="G93">
        <v>0</v>
      </c>
      <c r="H93">
        <v>2.5</v>
      </c>
    </row>
    <row r="94" spans="1:8" x14ac:dyDescent="0.25">
      <c r="A94" s="6">
        <v>98</v>
      </c>
      <c r="B94">
        <v>0</v>
      </c>
      <c r="C94">
        <v>0</v>
      </c>
      <c r="D94">
        <v>0</v>
      </c>
      <c r="E94">
        <v>0</v>
      </c>
      <c r="F94">
        <v>9</v>
      </c>
      <c r="G94">
        <v>0</v>
      </c>
      <c r="H94">
        <v>1.6</v>
      </c>
    </row>
    <row r="95" spans="1:8" x14ac:dyDescent="0.25">
      <c r="A95" s="6">
        <v>99</v>
      </c>
      <c r="B95">
        <v>0</v>
      </c>
      <c r="C95">
        <v>0</v>
      </c>
      <c r="D95">
        <v>0</v>
      </c>
      <c r="E95">
        <v>0</v>
      </c>
      <c r="F95">
        <v>1</v>
      </c>
      <c r="G95">
        <v>1</v>
      </c>
      <c r="H95">
        <v>28.5</v>
      </c>
    </row>
    <row r="96" spans="1:8" x14ac:dyDescent="0.25">
      <c r="A96" s="6">
        <v>100</v>
      </c>
      <c r="B96">
        <v>0</v>
      </c>
      <c r="C96">
        <v>1</v>
      </c>
      <c r="D96">
        <v>0</v>
      </c>
      <c r="E96">
        <v>0</v>
      </c>
      <c r="F96">
        <v>11</v>
      </c>
      <c r="G96">
        <v>1</v>
      </c>
      <c r="H96">
        <v>8.5</v>
      </c>
    </row>
    <row r="97" spans="1:8" x14ac:dyDescent="0.25">
      <c r="A97" s="6">
        <v>101</v>
      </c>
      <c r="B97">
        <v>0</v>
      </c>
      <c r="C97">
        <v>1</v>
      </c>
      <c r="D97">
        <v>0</v>
      </c>
      <c r="E97">
        <v>0</v>
      </c>
      <c r="F97">
        <v>5</v>
      </c>
      <c r="G97">
        <v>0</v>
      </c>
      <c r="H97">
        <v>1</v>
      </c>
    </row>
    <row r="98" spans="1:8" x14ac:dyDescent="0.25">
      <c r="A98" s="6">
        <v>102</v>
      </c>
      <c r="B98">
        <v>0</v>
      </c>
      <c r="C98">
        <v>1</v>
      </c>
      <c r="D98">
        <v>0</v>
      </c>
      <c r="E98">
        <v>0</v>
      </c>
      <c r="F98">
        <v>9</v>
      </c>
      <c r="G98">
        <v>0</v>
      </c>
      <c r="H98">
        <v>1</v>
      </c>
    </row>
    <row r="99" spans="1:8" x14ac:dyDescent="0.25">
      <c r="A99" s="6">
        <v>103</v>
      </c>
      <c r="B99">
        <v>1</v>
      </c>
      <c r="C99">
        <v>0</v>
      </c>
      <c r="D99">
        <v>0</v>
      </c>
      <c r="E99">
        <v>0</v>
      </c>
      <c r="F99">
        <v>7</v>
      </c>
      <c r="G99">
        <v>0</v>
      </c>
      <c r="H99">
        <v>1.8</v>
      </c>
    </row>
    <row r="100" spans="1:8" x14ac:dyDescent="0.25">
      <c r="A100" s="6">
        <v>104</v>
      </c>
      <c r="B100">
        <v>0</v>
      </c>
      <c r="C100">
        <v>0</v>
      </c>
      <c r="D100">
        <v>0</v>
      </c>
      <c r="E100">
        <v>0</v>
      </c>
      <c r="F100">
        <v>9</v>
      </c>
      <c r="G100">
        <v>0</v>
      </c>
      <c r="H100">
        <v>3.8</v>
      </c>
    </row>
    <row r="101" spans="1:8" x14ac:dyDescent="0.25">
      <c r="A101" s="6">
        <v>105</v>
      </c>
      <c r="B101">
        <v>0</v>
      </c>
      <c r="C101">
        <v>1</v>
      </c>
      <c r="D101">
        <v>0</v>
      </c>
      <c r="E101">
        <v>0</v>
      </c>
      <c r="F101">
        <v>16</v>
      </c>
      <c r="G101">
        <v>0</v>
      </c>
      <c r="H101">
        <v>1.2</v>
      </c>
    </row>
    <row r="102" spans="1:8" x14ac:dyDescent="0.25">
      <c r="A102" s="6">
        <v>106</v>
      </c>
      <c r="B102">
        <v>1</v>
      </c>
      <c r="C102">
        <v>0</v>
      </c>
      <c r="D102">
        <v>0</v>
      </c>
      <c r="E102">
        <v>1</v>
      </c>
      <c r="F102">
        <v>5</v>
      </c>
      <c r="G102">
        <v>0</v>
      </c>
      <c r="H102">
        <v>3.8</v>
      </c>
    </row>
    <row r="103" spans="1:8" x14ac:dyDescent="0.25">
      <c r="A103" s="6">
        <v>107</v>
      </c>
      <c r="B103">
        <v>1</v>
      </c>
      <c r="C103">
        <v>0</v>
      </c>
      <c r="D103">
        <v>0</v>
      </c>
      <c r="E103">
        <v>0</v>
      </c>
      <c r="F103">
        <v>12</v>
      </c>
      <c r="G103">
        <v>0</v>
      </c>
      <c r="H103">
        <v>1.6</v>
      </c>
    </row>
    <row r="104" spans="1:8" x14ac:dyDescent="0.25">
      <c r="A104" s="6">
        <v>108</v>
      </c>
      <c r="B104">
        <v>1</v>
      </c>
      <c r="C104">
        <v>0</v>
      </c>
      <c r="D104">
        <v>0</v>
      </c>
      <c r="E104">
        <v>0</v>
      </c>
      <c r="F104">
        <v>4</v>
      </c>
      <c r="G104">
        <v>0</v>
      </c>
      <c r="H104">
        <v>2</v>
      </c>
    </row>
    <row r="105" spans="1:8" x14ac:dyDescent="0.25">
      <c r="A105" s="6">
        <v>109</v>
      </c>
      <c r="B105">
        <v>0</v>
      </c>
      <c r="C105">
        <v>0</v>
      </c>
      <c r="D105">
        <v>0</v>
      </c>
      <c r="E105">
        <v>0</v>
      </c>
      <c r="F105">
        <v>175</v>
      </c>
      <c r="G105">
        <v>0</v>
      </c>
      <c r="H105">
        <v>32</v>
      </c>
    </row>
    <row r="106" spans="1:8" x14ac:dyDescent="0.25">
      <c r="A106" s="6">
        <v>110</v>
      </c>
      <c r="B106">
        <v>1</v>
      </c>
      <c r="C106">
        <v>0</v>
      </c>
      <c r="D106">
        <v>0</v>
      </c>
      <c r="E106">
        <v>0</v>
      </c>
      <c r="F106">
        <v>5</v>
      </c>
      <c r="G106">
        <v>0</v>
      </c>
      <c r="H106">
        <v>7.6</v>
      </c>
    </row>
    <row r="107" spans="1:8" x14ac:dyDescent="0.25">
      <c r="A107" s="6">
        <v>111</v>
      </c>
      <c r="B107">
        <v>0</v>
      </c>
      <c r="C107">
        <v>1</v>
      </c>
      <c r="D107">
        <v>0</v>
      </c>
      <c r="E107">
        <v>0</v>
      </c>
      <c r="F107">
        <v>3</v>
      </c>
      <c r="G107">
        <v>0</v>
      </c>
    </row>
    <row r="108" spans="1:8" x14ac:dyDescent="0.25">
      <c r="A108" s="6">
        <v>112</v>
      </c>
      <c r="B108">
        <v>0</v>
      </c>
      <c r="C108">
        <v>1</v>
      </c>
      <c r="D108">
        <v>0</v>
      </c>
      <c r="E108">
        <v>0</v>
      </c>
      <c r="F108">
        <v>5</v>
      </c>
      <c r="G108">
        <v>0</v>
      </c>
      <c r="H108">
        <v>1.8</v>
      </c>
    </row>
    <row r="109" spans="1:8" x14ac:dyDescent="0.25">
      <c r="A109" s="6">
        <v>113</v>
      </c>
      <c r="B109">
        <v>0</v>
      </c>
      <c r="C109">
        <v>0</v>
      </c>
      <c r="D109">
        <v>0</v>
      </c>
      <c r="E109">
        <v>1</v>
      </c>
      <c r="F109">
        <v>19</v>
      </c>
      <c r="G109">
        <v>0</v>
      </c>
      <c r="H109">
        <v>1.2</v>
      </c>
    </row>
    <row r="110" spans="1:8" x14ac:dyDescent="0.25">
      <c r="A110" s="6">
        <v>114</v>
      </c>
      <c r="B110">
        <v>0</v>
      </c>
      <c r="C110">
        <v>1</v>
      </c>
      <c r="D110">
        <v>0</v>
      </c>
      <c r="E110">
        <v>0</v>
      </c>
      <c r="F110">
        <v>6</v>
      </c>
      <c r="G110">
        <v>0</v>
      </c>
      <c r="H110">
        <v>2</v>
      </c>
    </row>
    <row r="111" spans="1:8" x14ac:dyDescent="0.25">
      <c r="A111" s="6">
        <v>116</v>
      </c>
      <c r="B111">
        <v>0</v>
      </c>
      <c r="C111">
        <v>0</v>
      </c>
      <c r="D111">
        <v>0</v>
      </c>
      <c r="E111">
        <v>1</v>
      </c>
      <c r="F111">
        <v>2</v>
      </c>
      <c r="G111">
        <v>0</v>
      </c>
      <c r="H111">
        <v>2.2000000000000002</v>
      </c>
    </row>
    <row r="112" spans="1:8" x14ac:dyDescent="0.25">
      <c r="A112" s="6">
        <v>117</v>
      </c>
      <c r="B112">
        <v>0</v>
      </c>
      <c r="C112">
        <v>1</v>
      </c>
      <c r="D112">
        <v>0</v>
      </c>
      <c r="E112">
        <v>0</v>
      </c>
      <c r="F112">
        <v>41</v>
      </c>
      <c r="G112">
        <v>0</v>
      </c>
      <c r="H112">
        <v>5.5</v>
      </c>
    </row>
    <row r="113" spans="1:8" x14ac:dyDescent="0.25">
      <c r="A113" s="6">
        <v>118</v>
      </c>
      <c r="B113">
        <v>0</v>
      </c>
      <c r="C113">
        <v>0</v>
      </c>
      <c r="D113">
        <v>0</v>
      </c>
      <c r="E113">
        <v>0</v>
      </c>
      <c r="F113">
        <v>10</v>
      </c>
      <c r="G113">
        <v>1</v>
      </c>
      <c r="H113">
        <v>3.4</v>
      </c>
    </row>
    <row r="114" spans="1:8" x14ac:dyDescent="0.25">
      <c r="A114" s="6">
        <v>119</v>
      </c>
      <c r="B114">
        <v>0</v>
      </c>
      <c r="C114">
        <v>1</v>
      </c>
      <c r="D114">
        <v>1</v>
      </c>
      <c r="E114">
        <v>0</v>
      </c>
      <c r="F114">
        <v>2</v>
      </c>
      <c r="G114">
        <v>0</v>
      </c>
      <c r="H114">
        <v>1.3</v>
      </c>
    </row>
    <row r="115" spans="1:8" x14ac:dyDescent="0.25">
      <c r="A115" s="6">
        <v>120</v>
      </c>
      <c r="B115">
        <v>0</v>
      </c>
      <c r="C115">
        <v>0</v>
      </c>
      <c r="D115">
        <v>0</v>
      </c>
      <c r="E115">
        <v>0</v>
      </c>
      <c r="F115">
        <v>2</v>
      </c>
      <c r="G115">
        <v>0</v>
      </c>
      <c r="H115">
        <v>3.5</v>
      </c>
    </row>
    <row r="116" spans="1:8" x14ac:dyDescent="0.25">
      <c r="A116" s="6">
        <v>121</v>
      </c>
      <c r="B116">
        <v>0</v>
      </c>
      <c r="C116">
        <v>1</v>
      </c>
      <c r="D116">
        <v>1</v>
      </c>
      <c r="E116">
        <v>0</v>
      </c>
      <c r="F116">
        <v>1</v>
      </c>
      <c r="G116">
        <v>0</v>
      </c>
      <c r="H116">
        <v>2</v>
      </c>
    </row>
    <row r="117" spans="1:8" x14ac:dyDescent="0.25">
      <c r="A117" s="6">
        <v>122</v>
      </c>
      <c r="B117">
        <v>0</v>
      </c>
      <c r="C117">
        <v>0</v>
      </c>
      <c r="D117">
        <v>0</v>
      </c>
      <c r="E117">
        <v>1</v>
      </c>
      <c r="F117">
        <v>4</v>
      </c>
      <c r="G117">
        <v>0</v>
      </c>
      <c r="H117">
        <v>1.2</v>
      </c>
    </row>
    <row r="118" spans="1:8" x14ac:dyDescent="0.25">
      <c r="A118" s="6">
        <v>123</v>
      </c>
      <c r="B118">
        <v>0</v>
      </c>
      <c r="C118">
        <v>1</v>
      </c>
      <c r="D118">
        <v>1</v>
      </c>
      <c r="E118">
        <v>0</v>
      </c>
      <c r="F118">
        <v>4</v>
      </c>
      <c r="G118">
        <v>1</v>
      </c>
      <c r="H118">
        <v>4.0999999999999996</v>
      </c>
    </row>
    <row r="119" spans="1:8" x14ac:dyDescent="0.25">
      <c r="A119" s="6">
        <v>124</v>
      </c>
      <c r="B119">
        <v>0</v>
      </c>
      <c r="C119">
        <v>1</v>
      </c>
      <c r="D119">
        <v>0</v>
      </c>
      <c r="E119">
        <v>0</v>
      </c>
      <c r="F119">
        <v>4</v>
      </c>
      <c r="G119">
        <v>0</v>
      </c>
      <c r="H119">
        <v>2.2000000000000002</v>
      </c>
    </row>
    <row r="120" spans="1:8" x14ac:dyDescent="0.25">
      <c r="A120" s="6">
        <v>125</v>
      </c>
      <c r="B120">
        <v>1</v>
      </c>
      <c r="C120">
        <v>0</v>
      </c>
      <c r="D120">
        <v>0</v>
      </c>
      <c r="E120">
        <v>0</v>
      </c>
      <c r="F120">
        <v>1</v>
      </c>
      <c r="G120">
        <v>0</v>
      </c>
      <c r="H120">
        <v>1.4</v>
      </c>
    </row>
    <row r="121" spans="1:8" x14ac:dyDescent="0.25">
      <c r="A121" s="6">
        <v>126</v>
      </c>
      <c r="B121">
        <v>0</v>
      </c>
      <c r="C121">
        <v>1</v>
      </c>
      <c r="D121">
        <v>0</v>
      </c>
      <c r="E121">
        <v>0</v>
      </c>
      <c r="F121">
        <v>12</v>
      </c>
      <c r="G121">
        <v>0</v>
      </c>
      <c r="H121">
        <v>13.7</v>
      </c>
    </row>
    <row r="122" spans="1:8" x14ac:dyDescent="0.25">
      <c r="A122" s="6">
        <v>127</v>
      </c>
      <c r="B122">
        <v>0</v>
      </c>
      <c r="C122">
        <v>0</v>
      </c>
      <c r="D122">
        <v>0</v>
      </c>
      <c r="E122">
        <v>0</v>
      </c>
      <c r="F122">
        <v>3</v>
      </c>
      <c r="G122">
        <v>0</v>
      </c>
      <c r="H122">
        <v>1.8</v>
      </c>
    </row>
    <row r="123" spans="1:8" x14ac:dyDescent="0.25">
      <c r="A123" s="6">
        <v>128</v>
      </c>
      <c r="B123">
        <v>0</v>
      </c>
      <c r="C123">
        <v>0</v>
      </c>
      <c r="D123">
        <v>0</v>
      </c>
      <c r="E123">
        <v>1</v>
      </c>
      <c r="F123">
        <v>6</v>
      </c>
      <c r="G123">
        <v>0</v>
      </c>
      <c r="H123">
        <v>1.6</v>
      </c>
    </row>
    <row r="124" spans="1:8" x14ac:dyDescent="0.25">
      <c r="A124" s="6">
        <v>129</v>
      </c>
      <c r="B124">
        <v>0</v>
      </c>
      <c r="C124">
        <v>1</v>
      </c>
      <c r="D124">
        <v>1</v>
      </c>
      <c r="E124">
        <v>0</v>
      </c>
      <c r="F124">
        <v>1</v>
      </c>
      <c r="G124">
        <v>0</v>
      </c>
      <c r="H124">
        <v>0.6</v>
      </c>
    </row>
    <row r="125" spans="1:8" x14ac:dyDescent="0.25">
      <c r="A125" s="6">
        <v>130</v>
      </c>
      <c r="B125">
        <v>0</v>
      </c>
      <c r="C125">
        <v>0</v>
      </c>
      <c r="D125">
        <v>0</v>
      </c>
      <c r="E125">
        <v>0</v>
      </c>
      <c r="F125">
        <v>100</v>
      </c>
      <c r="G125">
        <v>0</v>
      </c>
      <c r="H125">
        <v>2</v>
      </c>
    </row>
    <row r="126" spans="1:8" x14ac:dyDescent="0.25">
      <c r="A126" s="6">
        <v>131</v>
      </c>
      <c r="B126">
        <v>0</v>
      </c>
      <c r="C126">
        <v>0</v>
      </c>
      <c r="D126">
        <v>0</v>
      </c>
      <c r="E126">
        <v>0</v>
      </c>
      <c r="F126">
        <v>12</v>
      </c>
      <c r="G126">
        <v>0</v>
      </c>
      <c r="H126">
        <v>3</v>
      </c>
    </row>
    <row r="127" spans="1:8" x14ac:dyDescent="0.25">
      <c r="A127" s="6">
        <v>132</v>
      </c>
      <c r="B127">
        <v>0</v>
      </c>
      <c r="C127">
        <v>1</v>
      </c>
      <c r="D127">
        <v>0</v>
      </c>
      <c r="E127">
        <v>0</v>
      </c>
      <c r="F127">
        <v>5</v>
      </c>
      <c r="G127">
        <v>0</v>
      </c>
      <c r="H127">
        <v>1.6</v>
      </c>
    </row>
    <row r="128" spans="1:8" x14ac:dyDescent="0.25">
      <c r="A128" s="6">
        <v>133</v>
      </c>
      <c r="B128">
        <v>0</v>
      </c>
      <c r="C128">
        <v>0</v>
      </c>
      <c r="D128">
        <v>0</v>
      </c>
      <c r="E128">
        <v>0</v>
      </c>
      <c r="F128">
        <v>40</v>
      </c>
      <c r="G128">
        <v>0</v>
      </c>
      <c r="H128">
        <v>23.8</v>
      </c>
    </row>
    <row r="129" spans="1:8" x14ac:dyDescent="0.25">
      <c r="A129" s="6">
        <v>134</v>
      </c>
      <c r="B129">
        <v>0</v>
      </c>
      <c r="C129">
        <v>0</v>
      </c>
      <c r="D129">
        <v>0</v>
      </c>
      <c r="E129">
        <v>1</v>
      </c>
      <c r="F129">
        <v>4</v>
      </c>
      <c r="G129">
        <v>0</v>
      </c>
      <c r="H129">
        <v>3.7</v>
      </c>
    </row>
    <row r="130" spans="1:8" x14ac:dyDescent="0.25">
      <c r="A130" s="6">
        <v>135</v>
      </c>
      <c r="B130">
        <v>0</v>
      </c>
      <c r="C130">
        <v>1</v>
      </c>
      <c r="D130">
        <v>0</v>
      </c>
      <c r="E130">
        <v>0</v>
      </c>
      <c r="F130">
        <v>16</v>
      </c>
      <c r="G130">
        <v>1</v>
      </c>
      <c r="H130">
        <v>2.1</v>
      </c>
    </row>
    <row r="131" spans="1:8" x14ac:dyDescent="0.25">
      <c r="A131" s="6">
        <v>136</v>
      </c>
      <c r="B131">
        <v>0</v>
      </c>
      <c r="C131">
        <v>1</v>
      </c>
      <c r="D131">
        <v>0</v>
      </c>
      <c r="E131">
        <v>0</v>
      </c>
      <c r="F131">
        <v>7</v>
      </c>
      <c r="G131">
        <v>0</v>
      </c>
      <c r="H131">
        <v>7.8</v>
      </c>
    </row>
    <row r="132" spans="1:8" x14ac:dyDescent="0.25">
      <c r="A132" s="6">
        <v>137</v>
      </c>
      <c r="B132">
        <v>1</v>
      </c>
      <c r="C132">
        <v>1</v>
      </c>
      <c r="D132">
        <v>0</v>
      </c>
      <c r="E132">
        <v>0</v>
      </c>
      <c r="F132">
        <v>3</v>
      </c>
      <c r="G132">
        <v>0</v>
      </c>
      <c r="H132">
        <v>1.3</v>
      </c>
    </row>
    <row r="133" spans="1:8" x14ac:dyDescent="0.25">
      <c r="A133" s="6">
        <v>138</v>
      </c>
      <c r="B133">
        <v>0</v>
      </c>
      <c r="C133">
        <v>0</v>
      </c>
      <c r="D133">
        <v>0</v>
      </c>
      <c r="E133">
        <v>0</v>
      </c>
      <c r="F133">
        <v>175</v>
      </c>
      <c r="G133">
        <v>0</v>
      </c>
      <c r="H133">
        <v>1.5</v>
      </c>
    </row>
    <row r="134" spans="1:8" x14ac:dyDescent="0.25">
      <c r="A134" s="6">
        <v>139</v>
      </c>
      <c r="B134">
        <v>1</v>
      </c>
      <c r="C134">
        <v>1</v>
      </c>
      <c r="D134">
        <v>1</v>
      </c>
      <c r="E134">
        <v>0</v>
      </c>
      <c r="F134">
        <v>3</v>
      </c>
      <c r="G134">
        <v>0</v>
      </c>
      <c r="H134">
        <v>4</v>
      </c>
    </row>
    <row r="135" spans="1:8" x14ac:dyDescent="0.25">
      <c r="A135" s="6">
        <v>140</v>
      </c>
      <c r="B135">
        <v>0</v>
      </c>
      <c r="C135">
        <v>1</v>
      </c>
      <c r="D135">
        <v>0</v>
      </c>
      <c r="E135">
        <v>0</v>
      </c>
      <c r="F135">
        <v>19</v>
      </c>
      <c r="G135">
        <v>0</v>
      </c>
      <c r="H135">
        <v>3.3</v>
      </c>
    </row>
    <row r="136" spans="1:8" x14ac:dyDescent="0.25">
      <c r="A136" s="6">
        <v>141</v>
      </c>
      <c r="B136">
        <v>0</v>
      </c>
      <c r="C136">
        <v>0</v>
      </c>
      <c r="D136">
        <v>0</v>
      </c>
      <c r="E136">
        <v>0</v>
      </c>
      <c r="F136">
        <v>11</v>
      </c>
      <c r="G136">
        <v>0</v>
      </c>
      <c r="H136">
        <v>1.2</v>
      </c>
    </row>
    <row r="137" spans="1:8" x14ac:dyDescent="0.25">
      <c r="A137" s="6">
        <v>142</v>
      </c>
      <c r="B137">
        <v>0</v>
      </c>
      <c r="C137">
        <v>1</v>
      </c>
      <c r="D137">
        <v>1</v>
      </c>
      <c r="E137">
        <v>0</v>
      </c>
      <c r="F137">
        <v>3</v>
      </c>
      <c r="G137">
        <v>0</v>
      </c>
      <c r="H137">
        <v>4</v>
      </c>
    </row>
    <row r="138" spans="1:8" x14ac:dyDescent="0.25">
      <c r="A138" s="6">
        <v>144</v>
      </c>
      <c r="B138">
        <v>0</v>
      </c>
      <c r="C138">
        <v>1</v>
      </c>
      <c r="D138">
        <v>1</v>
      </c>
      <c r="E138">
        <v>0</v>
      </c>
      <c r="F138">
        <v>5</v>
      </c>
      <c r="G138">
        <v>0</v>
      </c>
      <c r="H138">
        <v>1.3</v>
      </c>
    </row>
    <row r="139" spans="1:8" x14ac:dyDescent="0.25">
      <c r="A139" s="6">
        <v>145</v>
      </c>
      <c r="B139">
        <v>1</v>
      </c>
      <c r="C139">
        <v>0</v>
      </c>
      <c r="D139">
        <v>1</v>
      </c>
      <c r="E139">
        <v>0</v>
      </c>
      <c r="F139">
        <v>10</v>
      </c>
      <c r="G139">
        <v>0</v>
      </c>
      <c r="H139">
        <v>29.3</v>
      </c>
    </row>
    <row r="140" spans="1:8" x14ac:dyDescent="0.25">
      <c r="A140" s="6">
        <v>146</v>
      </c>
      <c r="B140">
        <v>0</v>
      </c>
      <c r="C140">
        <v>0</v>
      </c>
      <c r="D140">
        <v>0</v>
      </c>
      <c r="E140">
        <v>1</v>
      </c>
      <c r="F140">
        <v>6</v>
      </c>
      <c r="G140">
        <v>0</v>
      </c>
      <c r="H140">
        <v>6.1</v>
      </c>
    </row>
    <row r="141" spans="1:8" x14ac:dyDescent="0.25">
      <c r="A141" s="6">
        <v>147</v>
      </c>
      <c r="B141">
        <v>0</v>
      </c>
      <c r="C141">
        <v>0</v>
      </c>
      <c r="D141">
        <v>0</v>
      </c>
      <c r="E141">
        <v>1</v>
      </c>
      <c r="F141">
        <v>12</v>
      </c>
      <c r="G141">
        <v>0</v>
      </c>
      <c r="H141">
        <v>1</v>
      </c>
    </row>
    <row r="142" spans="1:8" x14ac:dyDescent="0.25">
      <c r="A142" s="6">
        <v>148</v>
      </c>
      <c r="B142">
        <v>0</v>
      </c>
      <c r="C142">
        <v>1</v>
      </c>
      <c r="D142">
        <v>0</v>
      </c>
      <c r="E142">
        <v>1</v>
      </c>
      <c r="F142">
        <v>4</v>
      </c>
      <c r="G142">
        <v>0</v>
      </c>
      <c r="H142">
        <v>2.5</v>
      </c>
    </row>
    <row r="143" spans="1:8" x14ac:dyDescent="0.25">
      <c r="A143" s="6">
        <v>149</v>
      </c>
      <c r="B143">
        <v>0</v>
      </c>
      <c r="C143">
        <v>1</v>
      </c>
      <c r="D143">
        <v>1</v>
      </c>
      <c r="E143">
        <v>0</v>
      </c>
      <c r="F143">
        <v>3</v>
      </c>
      <c r="G143">
        <v>0</v>
      </c>
      <c r="H143">
        <v>1.8</v>
      </c>
    </row>
    <row r="144" spans="1:8" x14ac:dyDescent="0.25">
      <c r="A144" s="6">
        <v>150</v>
      </c>
      <c r="B144">
        <v>0</v>
      </c>
      <c r="C144">
        <v>1</v>
      </c>
      <c r="D144">
        <v>0</v>
      </c>
      <c r="E144">
        <v>0</v>
      </c>
      <c r="F144">
        <v>6</v>
      </c>
      <c r="G144">
        <v>0</v>
      </c>
      <c r="H144">
        <v>1.5</v>
      </c>
    </row>
    <row r="145" spans="1:8" x14ac:dyDescent="0.25">
      <c r="A145" s="6">
        <v>151</v>
      </c>
      <c r="B145">
        <v>0</v>
      </c>
      <c r="C145">
        <v>1</v>
      </c>
      <c r="D145">
        <v>1</v>
      </c>
      <c r="E145">
        <v>0</v>
      </c>
      <c r="F145">
        <v>3</v>
      </c>
      <c r="G145">
        <v>0</v>
      </c>
      <c r="H145">
        <v>39.5</v>
      </c>
    </row>
    <row r="146" spans="1:8" x14ac:dyDescent="0.25">
      <c r="A146" s="6">
        <v>152</v>
      </c>
      <c r="B146">
        <v>1</v>
      </c>
      <c r="C146">
        <v>0</v>
      </c>
      <c r="D146">
        <v>0</v>
      </c>
      <c r="E146">
        <v>1</v>
      </c>
      <c r="F146">
        <v>15</v>
      </c>
      <c r="G146">
        <v>0</v>
      </c>
      <c r="H146">
        <v>2.2000000000000002</v>
      </c>
    </row>
    <row r="147" spans="1:8" x14ac:dyDescent="0.25">
      <c r="A147" s="6">
        <v>153</v>
      </c>
      <c r="B147">
        <v>0</v>
      </c>
      <c r="C147">
        <v>1</v>
      </c>
      <c r="D147">
        <v>0</v>
      </c>
      <c r="E147">
        <v>0</v>
      </c>
      <c r="F147">
        <v>5</v>
      </c>
      <c r="G147">
        <v>0</v>
      </c>
      <c r="H147">
        <v>4.0999999999999996</v>
      </c>
    </row>
    <row r="148" spans="1:8" x14ac:dyDescent="0.25">
      <c r="A148" s="6">
        <v>154</v>
      </c>
      <c r="B148">
        <v>0</v>
      </c>
      <c r="C148">
        <v>0</v>
      </c>
      <c r="D148">
        <v>0</v>
      </c>
      <c r="E148">
        <v>0</v>
      </c>
      <c r="F148">
        <v>26</v>
      </c>
      <c r="G148">
        <v>0</v>
      </c>
      <c r="H148">
        <v>2.1</v>
      </c>
    </row>
    <row r="149" spans="1:8" x14ac:dyDescent="0.25">
      <c r="A149" s="6">
        <v>155</v>
      </c>
      <c r="B149">
        <v>0</v>
      </c>
      <c r="C149">
        <v>1</v>
      </c>
      <c r="D149">
        <v>0</v>
      </c>
      <c r="E149">
        <v>0</v>
      </c>
      <c r="F149">
        <v>4</v>
      </c>
      <c r="G149">
        <v>0</v>
      </c>
      <c r="H149">
        <v>4.8</v>
      </c>
    </row>
    <row r="150" spans="1:8" x14ac:dyDescent="0.25">
      <c r="A150" s="6">
        <v>157</v>
      </c>
      <c r="B150">
        <v>0</v>
      </c>
      <c r="C150">
        <v>0</v>
      </c>
      <c r="D150">
        <v>0</v>
      </c>
      <c r="E150">
        <v>0</v>
      </c>
      <c r="F150">
        <v>3</v>
      </c>
      <c r="G150">
        <v>0</v>
      </c>
      <c r="H150">
        <v>1.4</v>
      </c>
    </row>
    <row r="151" spans="1:8" x14ac:dyDescent="0.25">
      <c r="A151" s="6">
        <v>158</v>
      </c>
      <c r="B151">
        <v>0</v>
      </c>
      <c r="C151">
        <v>0</v>
      </c>
      <c r="D151">
        <v>0</v>
      </c>
      <c r="E151">
        <v>1</v>
      </c>
      <c r="F151">
        <v>100</v>
      </c>
      <c r="G151">
        <v>0</v>
      </c>
      <c r="H151">
        <v>7.5</v>
      </c>
    </row>
    <row r="152" spans="1:8" x14ac:dyDescent="0.25">
      <c r="A152" s="6">
        <v>159</v>
      </c>
      <c r="B152">
        <v>0</v>
      </c>
      <c r="C152">
        <v>1</v>
      </c>
      <c r="D152">
        <v>0</v>
      </c>
      <c r="E152">
        <v>0</v>
      </c>
      <c r="F152">
        <v>3</v>
      </c>
      <c r="G152">
        <v>0</v>
      </c>
      <c r="H152">
        <v>2.5</v>
      </c>
    </row>
    <row r="153" spans="1:8" x14ac:dyDescent="0.25">
      <c r="A153" s="6">
        <v>160</v>
      </c>
      <c r="B153">
        <v>0</v>
      </c>
      <c r="C153">
        <v>1</v>
      </c>
      <c r="D153">
        <v>0</v>
      </c>
      <c r="E153">
        <v>0</v>
      </c>
      <c r="F153">
        <v>1</v>
      </c>
      <c r="G153">
        <v>1</v>
      </c>
      <c r="H153">
        <v>2.2000000000000002</v>
      </c>
    </row>
    <row r="154" spans="1:8" x14ac:dyDescent="0.25">
      <c r="A154" s="6">
        <v>161</v>
      </c>
      <c r="B154">
        <v>0</v>
      </c>
      <c r="C154">
        <v>0</v>
      </c>
      <c r="D154">
        <v>0</v>
      </c>
      <c r="E154">
        <v>0</v>
      </c>
      <c r="F154">
        <v>20</v>
      </c>
      <c r="G154">
        <v>0</v>
      </c>
      <c r="H154">
        <v>6.5</v>
      </c>
    </row>
    <row r="155" spans="1:8" x14ac:dyDescent="0.25">
      <c r="A155" s="6">
        <v>162</v>
      </c>
      <c r="B155">
        <v>0</v>
      </c>
      <c r="C155">
        <v>1</v>
      </c>
      <c r="D155">
        <v>0</v>
      </c>
      <c r="E155">
        <v>0</v>
      </c>
      <c r="F155">
        <v>10</v>
      </c>
      <c r="G155">
        <v>0</v>
      </c>
      <c r="H155">
        <v>2.5</v>
      </c>
    </row>
    <row r="156" spans="1:8" x14ac:dyDescent="0.25">
      <c r="A156" s="6">
        <v>163</v>
      </c>
      <c r="B156">
        <v>0</v>
      </c>
      <c r="C156">
        <v>1</v>
      </c>
      <c r="D156">
        <v>1</v>
      </c>
      <c r="E156">
        <v>0</v>
      </c>
      <c r="F156">
        <v>2</v>
      </c>
      <c r="G156">
        <v>0</v>
      </c>
      <c r="H156">
        <v>1.2</v>
      </c>
    </row>
    <row r="157" spans="1:8" x14ac:dyDescent="0.25">
      <c r="A157" s="6">
        <v>165</v>
      </c>
      <c r="B157">
        <v>0</v>
      </c>
      <c r="C157">
        <v>0</v>
      </c>
      <c r="D157">
        <v>0</v>
      </c>
      <c r="E157">
        <v>0</v>
      </c>
      <c r="F157">
        <v>4</v>
      </c>
      <c r="G157">
        <v>0</v>
      </c>
      <c r="H157">
        <v>1.2</v>
      </c>
    </row>
    <row r="158" spans="1:8" x14ac:dyDescent="0.25">
      <c r="A158" s="6">
        <v>166</v>
      </c>
      <c r="B158">
        <v>1</v>
      </c>
      <c r="C158">
        <v>0</v>
      </c>
      <c r="D158">
        <v>0</v>
      </c>
      <c r="E158">
        <v>0</v>
      </c>
      <c r="F158">
        <v>5</v>
      </c>
      <c r="G158">
        <v>1</v>
      </c>
      <c r="H158">
        <v>1.9</v>
      </c>
    </row>
    <row r="159" spans="1:8" x14ac:dyDescent="0.25">
      <c r="A159" s="6">
        <v>167</v>
      </c>
      <c r="B159">
        <v>0</v>
      </c>
      <c r="C159">
        <v>0</v>
      </c>
      <c r="D159">
        <v>0</v>
      </c>
      <c r="E159">
        <v>0</v>
      </c>
      <c r="F159">
        <v>13</v>
      </c>
      <c r="G159">
        <v>0</v>
      </c>
      <c r="H159">
        <v>15.3</v>
      </c>
    </row>
    <row r="160" spans="1:8" x14ac:dyDescent="0.25">
      <c r="A160" s="6">
        <v>169</v>
      </c>
      <c r="B160">
        <v>0</v>
      </c>
      <c r="C160">
        <v>1</v>
      </c>
      <c r="D160">
        <v>0</v>
      </c>
      <c r="E160">
        <v>0</v>
      </c>
      <c r="F160">
        <v>12</v>
      </c>
      <c r="G160">
        <v>0</v>
      </c>
      <c r="H160">
        <v>4.7</v>
      </c>
    </row>
    <row r="161" spans="1:8" x14ac:dyDescent="0.25">
      <c r="A161" s="6">
        <v>170</v>
      </c>
      <c r="B161">
        <v>0</v>
      </c>
      <c r="C161">
        <v>1</v>
      </c>
      <c r="D161">
        <v>0</v>
      </c>
      <c r="E161">
        <v>1</v>
      </c>
      <c r="F161">
        <v>3</v>
      </c>
      <c r="G161">
        <v>0</v>
      </c>
      <c r="H161">
        <v>1.2</v>
      </c>
    </row>
    <row r="162" spans="1:8" x14ac:dyDescent="0.25">
      <c r="A162" s="6">
        <v>171</v>
      </c>
      <c r="B162">
        <v>0</v>
      </c>
      <c r="C162">
        <v>1</v>
      </c>
      <c r="D162">
        <v>1</v>
      </c>
      <c r="E162">
        <v>0</v>
      </c>
      <c r="F162">
        <v>4</v>
      </c>
      <c r="G162">
        <v>0</v>
      </c>
      <c r="H162">
        <v>3.8</v>
      </c>
    </row>
    <row r="163" spans="1:8" x14ac:dyDescent="0.25">
      <c r="A163" s="6">
        <v>172</v>
      </c>
      <c r="B163">
        <v>0</v>
      </c>
      <c r="C163">
        <v>1</v>
      </c>
      <c r="D163">
        <v>0</v>
      </c>
      <c r="E163">
        <v>0</v>
      </c>
      <c r="F163">
        <v>9</v>
      </c>
      <c r="G163">
        <v>1</v>
      </c>
      <c r="H163">
        <v>1</v>
      </c>
    </row>
    <row r="164" spans="1:8" x14ac:dyDescent="0.25">
      <c r="A164" s="6">
        <v>173</v>
      </c>
      <c r="B164">
        <v>0</v>
      </c>
      <c r="C164">
        <v>1</v>
      </c>
      <c r="D164">
        <v>0</v>
      </c>
      <c r="E164">
        <v>1</v>
      </c>
      <c r="F164">
        <v>4</v>
      </c>
      <c r="G164">
        <v>0</v>
      </c>
      <c r="H164">
        <v>3.5</v>
      </c>
    </row>
    <row r="165" spans="1:8" x14ac:dyDescent="0.25">
      <c r="A165" s="6">
        <v>174</v>
      </c>
      <c r="B165">
        <v>0</v>
      </c>
      <c r="C165">
        <v>1</v>
      </c>
      <c r="D165">
        <v>1</v>
      </c>
      <c r="E165">
        <v>0</v>
      </c>
      <c r="F165">
        <v>2</v>
      </c>
      <c r="G165">
        <v>0</v>
      </c>
      <c r="H165">
        <v>2.2999999999999998</v>
      </c>
    </row>
    <row r="166" spans="1:8" x14ac:dyDescent="0.25">
      <c r="A166" s="6">
        <v>176</v>
      </c>
      <c r="B166">
        <v>0</v>
      </c>
      <c r="C166">
        <v>0</v>
      </c>
      <c r="D166">
        <v>0</v>
      </c>
      <c r="E166">
        <v>0</v>
      </c>
      <c r="F166">
        <v>31</v>
      </c>
      <c r="G166">
        <v>0</v>
      </c>
      <c r="H166">
        <v>3.5</v>
      </c>
    </row>
    <row r="167" spans="1:8" x14ac:dyDescent="0.25">
      <c r="A167" s="6">
        <v>177</v>
      </c>
      <c r="B167">
        <v>0</v>
      </c>
      <c r="C167">
        <v>1</v>
      </c>
      <c r="D167">
        <v>0</v>
      </c>
      <c r="E167">
        <v>0</v>
      </c>
      <c r="F167">
        <v>6</v>
      </c>
      <c r="G167">
        <v>0</v>
      </c>
      <c r="H167">
        <v>1.8</v>
      </c>
    </row>
    <row r="168" spans="1:8" x14ac:dyDescent="0.25">
      <c r="A168" s="6">
        <v>178</v>
      </c>
      <c r="B168">
        <v>0</v>
      </c>
      <c r="C168">
        <v>1</v>
      </c>
      <c r="D168">
        <v>0</v>
      </c>
      <c r="E168">
        <v>0.5</v>
      </c>
      <c r="F168">
        <v>6</v>
      </c>
      <c r="G168">
        <v>0</v>
      </c>
      <c r="H168">
        <v>2.5</v>
      </c>
    </row>
    <row r="169" spans="1:8" x14ac:dyDescent="0.25">
      <c r="A169" s="6">
        <v>179</v>
      </c>
      <c r="B169">
        <v>1</v>
      </c>
      <c r="C169">
        <v>0</v>
      </c>
      <c r="D169">
        <v>0</v>
      </c>
      <c r="E169">
        <v>0</v>
      </c>
      <c r="F169">
        <v>3</v>
      </c>
      <c r="G169">
        <v>0</v>
      </c>
      <c r="H169">
        <v>13.5</v>
      </c>
    </row>
    <row r="170" spans="1:8" x14ac:dyDescent="0.25">
      <c r="A170" s="6">
        <v>180</v>
      </c>
      <c r="B170">
        <v>0</v>
      </c>
      <c r="C170">
        <v>0</v>
      </c>
      <c r="D170">
        <v>0</v>
      </c>
      <c r="E170">
        <v>0</v>
      </c>
      <c r="F170">
        <v>30</v>
      </c>
      <c r="G170">
        <v>0</v>
      </c>
      <c r="H170">
        <v>2</v>
      </c>
    </row>
    <row r="171" spans="1:8" x14ac:dyDescent="0.25">
      <c r="A171" s="6">
        <v>181</v>
      </c>
      <c r="B171">
        <v>0</v>
      </c>
      <c r="C171">
        <v>0</v>
      </c>
      <c r="D171">
        <v>0</v>
      </c>
      <c r="E171">
        <v>0</v>
      </c>
      <c r="F171">
        <v>20</v>
      </c>
      <c r="G171">
        <v>0</v>
      </c>
      <c r="H171">
        <v>2.4</v>
      </c>
    </row>
    <row r="172" spans="1:8" x14ac:dyDescent="0.25">
      <c r="A172" s="6">
        <v>182</v>
      </c>
      <c r="B172">
        <v>0</v>
      </c>
      <c r="C172">
        <v>0</v>
      </c>
      <c r="D172">
        <v>0</v>
      </c>
      <c r="E172">
        <v>0</v>
      </c>
      <c r="F172">
        <v>20</v>
      </c>
      <c r="G172">
        <v>0</v>
      </c>
      <c r="H172">
        <v>3.8</v>
      </c>
    </row>
    <row r="173" spans="1:8" x14ac:dyDescent="0.25">
      <c r="A173" s="6">
        <v>183</v>
      </c>
      <c r="B173">
        <v>1</v>
      </c>
      <c r="C173">
        <v>0</v>
      </c>
      <c r="D173">
        <v>0</v>
      </c>
      <c r="E173">
        <v>0</v>
      </c>
      <c r="F173">
        <v>5</v>
      </c>
      <c r="G173">
        <v>0</v>
      </c>
      <c r="H173">
        <v>1</v>
      </c>
    </row>
    <row r="174" spans="1:8" x14ac:dyDescent="0.25">
      <c r="A174" s="6">
        <v>184</v>
      </c>
      <c r="B174">
        <v>0</v>
      </c>
      <c r="C174">
        <v>0</v>
      </c>
      <c r="D174">
        <v>0</v>
      </c>
      <c r="E174">
        <v>0</v>
      </c>
      <c r="F174">
        <v>27</v>
      </c>
      <c r="G174">
        <v>0</v>
      </c>
      <c r="H174">
        <v>1.8</v>
      </c>
    </row>
    <row r="175" spans="1:8" x14ac:dyDescent="0.25">
      <c r="A175" s="6">
        <v>185</v>
      </c>
      <c r="B175">
        <v>1</v>
      </c>
      <c r="C175">
        <v>0</v>
      </c>
      <c r="D175">
        <v>0</v>
      </c>
      <c r="E175">
        <v>0</v>
      </c>
      <c r="F175">
        <v>25</v>
      </c>
      <c r="G175">
        <v>0</v>
      </c>
      <c r="H175">
        <v>3.6</v>
      </c>
    </row>
    <row r="176" spans="1:8" x14ac:dyDescent="0.25">
      <c r="A176" s="6">
        <v>186</v>
      </c>
      <c r="B176">
        <v>0</v>
      </c>
      <c r="C176">
        <v>0</v>
      </c>
      <c r="D176">
        <v>0</v>
      </c>
      <c r="E176">
        <v>0</v>
      </c>
      <c r="F176">
        <v>400</v>
      </c>
      <c r="G176">
        <v>0</v>
      </c>
      <c r="H176">
        <v>2.8</v>
      </c>
    </row>
    <row r="177" spans="1:8" x14ac:dyDescent="0.25">
      <c r="A177" s="6">
        <v>187</v>
      </c>
      <c r="B177">
        <v>0</v>
      </c>
      <c r="C177">
        <v>0</v>
      </c>
      <c r="D177">
        <v>0</v>
      </c>
      <c r="E177">
        <v>0</v>
      </c>
      <c r="F177">
        <v>3</v>
      </c>
      <c r="G177">
        <v>0</v>
      </c>
      <c r="H177">
        <v>1</v>
      </c>
    </row>
    <row r="178" spans="1:8" x14ac:dyDescent="0.25">
      <c r="A178" s="6">
        <v>188</v>
      </c>
      <c r="B178">
        <v>1</v>
      </c>
      <c r="C178">
        <v>0</v>
      </c>
      <c r="D178">
        <v>0</v>
      </c>
      <c r="E178">
        <v>0</v>
      </c>
      <c r="F178">
        <v>3</v>
      </c>
      <c r="G178">
        <v>0</v>
      </c>
      <c r="H178">
        <v>3.1</v>
      </c>
    </row>
    <row r="179" spans="1:8" x14ac:dyDescent="0.25">
      <c r="A179" s="6">
        <v>189</v>
      </c>
      <c r="B179">
        <v>0</v>
      </c>
      <c r="C179">
        <v>0</v>
      </c>
      <c r="D179">
        <v>0</v>
      </c>
      <c r="E179">
        <v>0</v>
      </c>
      <c r="F179">
        <v>7</v>
      </c>
      <c r="G179">
        <v>0</v>
      </c>
      <c r="H179">
        <v>1.2</v>
      </c>
    </row>
    <row r="180" spans="1:8" x14ac:dyDescent="0.25">
      <c r="A180" s="6">
        <v>190</v>
      </c>
      <c r="B180">
        <v>1</v>
      </c>
      <c r="C180">
        <v>0</v>
      </c>
      <c r="D180">
        <v>0</v>
      </c>
      <c r="E180">
        <v>0</v>
      </c>
      <c r="F180">
        <v>3</v>
      </c>
      <c r="G180">
        <v>0</v>
      </c>
      <c r="H180">
        <v>4</v>
      </c>
    </row>
    <row r="181" spans="1:8" x14ac:dyDescent="0.25">
      <c r="A181" s="6">
        <v>193</v>
      </c>
      <c r="B181">
        <v>0</v>
      </c>
      <c r="C181">
        <v>1</v>
      </c>
      <c r="D181">
        <v>1</v>
      </c>
      <c r="E181">
        <v>0</v>
      </c>
      <c r="F181">
        <v>2</v>
      </c>
      <c r="G181">
        <v>0</v>
      </c>
      <c r="H181">
        <v>4.5</v>
      </c>
    </row>
    <row r="182" spans="1:8" x14ac:dyDescent="0.25">
      <c r="A182" s="6">
        <v>194</v>
      </c>
      <c r="B182">
        <v>0</v>
      </c>
      <c r="C182">
        <v>0</v>
      </c>
      <c r="D182">
        <v>0</v>
      </c>
      <c r="E182">
        <v>1</v>
      </c>
      <c r="F182">
        <v>9</v>
      </c>
      <c r="G182">
        <v>0</v>
      </c>
      <c r="H182">
        <v>12.6</v>
      </c>
    </row>
    <row r="183" spans="1:8" x14ac:dyDescent="0.25">
      <c r="A183" s="6">
        <v>195</v>
      </c>
      <c r="B183">
        <v>0</v>
      </c>
      <c r="C183">
        <v>1</v>
      </c>
      <c r="D183">
        <v>0</v>
      </c>
      <c r="E183">
        <v>0</v>
      </c>
      <c r="F183">
        <v>4</v>
      </c>
      <c r="G183">
        <v>0</v>
      </c>
      <c r="H183">
        <v>1.4</v>
      </c>
    </row>
    <row r="184" spans="1:8" x14ac:dyDescent="0.25">
      <c r="A184" s="6">
        <v>196</v>
      </c>
      <c r="B184">
        <v>0</v>
      </c>
      <c r="C184">
        <v>1</v>
      </c>
      <c r="D184">
        <v>0</v>
      </c>
      <c r="E184">
        <v>0</v>
      </c>
      <c r="F184">
        <v>1</v>
      </c>
      <c r="G184">
        <v>0</v>
      </c>
      <c r="H184">
        <v>0.9</v>
      </c>
    </row>
    <row r="185" spans="1:8" x14ac:dyDescent="0.25">
      <c r="A185" s="6">
        <v>197</v>
      </c>
      <c r="B185">
        <v>1</v>
      </c>
      <c r="C185">
        <v>0</v>
      </c>
      <c r="D185">
        <v>0</v>
      </c>
      <c r="E185">
        <v>0</v>
      </c>
      <c r="F185">
        <v>2</v>
      </c>
      <c r="G185">
        <v>0</v>
      </c>
      <c r="H185">
        <v>1.7</v>
      </c>
    </row>
    <row r="186" spans="1:8" x14ac:dyDescent="0.25">
      <c r="A186" s="6">
        <v>198</v>
      </c>
      <c r="B186">
        <v>0</v>
      </c>
      <c r="C186">
        <v>1</v>
      </c>
      <c r="D186">
        <v>0</v>
      </c>
      <c r="E186">
        <v>0</v>
      </c>
      <c r="F186">
        <v>7</v>
      </c>
      <c r="G186">
        <v>0</v>
      </c>
      <c r="H186">
        <v>0.9</v>
      </c>
    </row>
    <row r="187" spans="1:8" x14ac:dyDescent="0.25">
      <c r="A187" s="6">
        <v>199</v>
      </c>
      <c r="B187">
        <v>0</v>
      </c>
      <c r="C187">
        <v>1</v>
      </c>
      <c r="D187">
        <v>0</v>
      </c>
      <c r="E187">
        <v>0</v>
      </c>
      <c r="F187">
        <v>1</v>
      </c>
      <c r="G187">
        <v>0</v>
      </c>
    </row>
    <row r="188" spans="1:8" x14ac:dyDescent="0.25">
      <c r="A188" s="6">
        <v>200</v>
      </c>
      <c r="B188">
        <v>0</v>
      </c>
      <c r="C188">
        <v>0</v>
      </c>
      <c r="D188">
        <v>0</v>
      </c>
      <c r="E188">
        <v>0</v>
      </c>
      <c r="F188">
        <v>6</v>
      </c>
      <c r="G188">
        <v>0</v>
      </c>
      <c r="H188">
        <v>1.2</v>
      </c>
    </row>
    <row r="189" spans="1:8" x14ac:dyDescent="0.25">
      <c r="A189" s="6">
        <v>201</v>
      </c>
      <c r="B189">
        <v>0</v>
      </c>
      <c r="C189">
        <v>1</v>
      </c>
      <c r="D189">
        <v>0</v>
      </c>
      <c r="E189">
        <v>0</v>
      </c>
      <c r="F189">
        <v>1</v>
      </c>
      <c r="G189">
        <v>0</v>
      </c>
      <c r="H189">
        <v>0.6</v>
      </c>
    </row>
    <row r="190" spans="1:8" x14ac:dyDescent="0.25">
      <c r="A190" s="6">
        <v>82</v>
      </c>
      <c r="B190">
        <v>0</v>
      </c>
      <c r="C190">
        <v>0</v>
      </c>
      <c r="D190">
        <v>0</v>
      </c>
      <c r="E190">
        <v>1</v>
      </c>
      <c r="F190">
        <v>1</v>
      </c>
      <c r="G190">
        <v>0</v>
      </c>
      <c r="H190">
        <v>1.8</v>
      </c>
    </row>
    <row r="191" spans="1:8" x14ac:dyDescent="0.25">
      <c r="A191" s="6">
        <v>202</v>
      </c>
      <c r="B191">
        <v>0</v>
      </c>
      <c r="C191">
        <v>1</v>
      </c>
      <c r="D191">
        <v>0</v>
      </c>
      <c r="E191">
        <v>0</v>
      </c>
      <c r="F191">
        <v>19</v>
      </c>
      <c r="G191">
        <v>0</v>
      </c>
      <c r="H191">
        <v>4</v>
      </c>
    </row>
    <row r="192" spans="1:8" x14ac:dyDescent="0.25">
      <c r="A192" s="6">
        <v>203</v>
      </c>
      <c r="B192">
        <v>0</v>
      </c>
      <c r="C192">
        <v>1</v>
      </c>
      <c r="D192">
        <v>1</v>
      </c>
      <c r="E192">
        <v>0</v>
      </c>
      <c r="F192">
        <v>3</v>
      </c>
      <c r="G192">
        <v>0</v>
      </c>
      <c r="H192">
        <v>2.2999999999999998</v>
      </c>
    </row>
    <row r="193" spans="1:8" x14ac:dyDescent="0.25">
      <c r="A193" s="6">
        <v>204</v>
      </c>
      <c r="B193">
        <v>0</v>
      </c>
      <c r="C193">
        <v>0</v>
      </c>
      <c r="D193">
        <v>0</v>
      </c>
      <c r="E193">
        <v>0</v>
      </c>
      <c r="F193">
        <v>132</v>
      </c>
      <c r="G193">
        <v>0</v>
      </c>
      <c r="H193">
        <v>1.2</v>
      </c>
    </row>
    <row r="194" spans="1:8" x14ac:dyDescent="0.25">
      <c r="A194" s="6">
        <v>205</v>
      </c>
      <c r="B194">
        <v>0</v>
      </c>
      <c r="C194">
        <v>0</v>
      </c>
      <c r="D194">
        <v>0</v>
      </c>
      <c r="E194">
        <v>0</v>
      </c>
      <c r="F194">
        <v>11</v>
      </c>
      <c r="G194">
        <v>0</v>
      </c>
      <c r="H194">
        <v>1.2</v>
      </c>
    </row>
    <row r="195" spans="1:8" x14ac:dyDescent="0.25">
      <c r="A195" s="6">
        <v>206</v>
      </c>
      <c r="B195">
        <v>0</v>
      </c>
      <c r="C195">
        <v>1</v>
      </c>
      <c r="D195">
        <v>1</v>
      </c>
      <c r="E195">
        <v>0</v>
      </c>
      <c r="F195">
        <v>1</v>
      </c>
      <c r="G195">
        <v>0</v>
      </c>
      <c r="H195">
        <v>1.1000000000000001</v>
      </c>
    </row>
    <row r="196" spans="1:8" x14ac:dyDescent="0.25">
      <c r="A196" s="6">
        <v>210</v>
      </c>
      <c r="B196">
        <v>0</v>
      </c>
      <c r="C196">
        <v>1</v>
      </c>
      <c r="D196">
        <v>0</v>
      </c>
      <c r="E196">
        <v>0</v>
      </c>
      <c r="F196">
        <v>10</v>
      </c>
      <c r="G196">
        <v>0</v>
      </c>
      <c r="H196">
        <v>1.9</v>
      </c>
    </row>
    <row r="197" spans="1:8" x14ac:dyDescent="0.25">
      <c r="A197" s="6">
        <v>211</v>
      </c>
      <c r="B197">
        <v>0</v>
      </c>
      <c r="C197">
        <v>1</v>
      </c>
      <c r="D197">
        <v>1</v>
      </c>
      <c r="E197">
        <v>0</v>
      </c>
      <c r="F197">
        <v>3</v>
      </c>
      <c r="G197">
        <v>0</v>
      </c>
      <c r="H197">
        <v>1.4</v>
      </c>
    </row>
    <row r="198" spans="1:8" x14ac:dyDescent="0.25">
      <c r="A198" s="6">
        <v>213</v>
      </c>
      <c r="B198">
        <v>0</v>
      </c>
      <c r="C198">
        <v>1</v>
      </c>
      <c r="D198">
        <v>1</v>
      </c>
      <c r="E198">
        <v>0</v>
      </c>
      <c r="F198">
        <v>3</v>
      </c>
      <c r="G198">
        <v>0</v>
      </c>
      <c r="H198">
        <v>4.5</v>
      </c>
    </row>
    <row r="199" spans="1:8" x14ac:dyDescent="0.25">
      <c r="A199" s="6">
        <v>214</v>
      </c>
      <c r="B199">
        <v>0</v>
      </c>
      <c r="C199">
        <v>1</v>
      </c>
      <c r="D199">
        <v>1</v>
      </c>
      <c r="E199">
        <v>0</v>
      </c>
      <c r="F199">
        <v>2</v>
      </c>
      <c r="G199">
        <v>0</v>
      </c>
      <c r="H199">
        <v>1.8</v>
      </c>
    </row>
    <row r="200" spans="1:8" x14ac:dyDescent="0.25">
      <c r="A200" s="6">
        <v>215</v>
      </c>
      <c r="B200">
        <v>0</v>
      </c>
      <c r="C200">
        <v>0</v>
      </c>
      <c r="D200">
        <v>0</v>
      </c>
      <c r="E200">
        <v>0</v>
      </c>
      <c r="F200">
        <v>4</v>
      </c>
      <c r="G200">
        <v>0</v>
      </c>
      <c r="H200">
        <v>1.3</v>
      </c>
    </row>
    <row r="201" spans="1:8" x14ac:dyDescent="0.25">
      <c r="A201" s="6">
        <v>216</v>
      </c>
      <c r="B201">
        <v>0</v>
      </c>
      <c r="C201">
        <v>0</v>
      </c>
      <c r="D201">
        <v>0</v>
      </c>
      <c r="E201">
        <v>0</v>
      </c>
      <c r="F201">
        <v>26</v>
      </c>
      <c r="G201">
        <v>0</v>
      </c>
      <c r="H201">
        <v>1.5</v>
      </c>
    </row>
    <row r="202" spans="1:8" x14ac:dyDescent="0.25">
      <c r="A202" s="6">
        <v>217</v>
      </c>
      <c r="B202">
        <v>0</v>
      </c>
      <c r="C202">
        <v>1</v>
      </c>
      <c r="D202">
        <v>0</v>
      </c>
      <c r="E202">
        <v>0</v>
      </c>
      <c r="F202">
        <v>7</v>
      </c>
      <c r="G202">
        <v>0</v>
      </c>
      <c r="H202">
        <v>2.2000000000000002</v>
      </c>
    </row>
    <row r="203" spans="1:8" x14ac:dyDescent="0.25">
      <c r="A203" s="6">
        <v>218</v>
      </c>
      <c r="B203">
        <v>0</v>
      </c>
      <c r="C203">
        <v>1</v>
      </c>
      <c r="D203">
        <v>0</v>
      </c>
      <c r="E203">
        <v>0</v>
      </c>
      <c r="F203">
        <v>33</v>
      </c>
      <c r="G203">
        <v>0</v>
      </c>
      <c r="H203">
        <v>1</v>
      </c>
    </row>
    <row r="204" spans="1:8" x14ac:dyDescent="0.25">
      <c r="A204" s="6">
        <v>219</v>
      </c>
      <c r="B204">
        <v>0</v>
      </c>
      <c r="C204">
        <v>0</v>
      </c>
      <c r="D204">
        <v>0</v>
      </c>
      <c r="E204">
        <v>1</v>
      </c>
      <c r="F204">
        <v>5</v>
      </c>
      <c r="G204">
        <v>0</v>
      </c>
      <c r="H204">
        <v>1.2</v>
      </c>
    </row>
    <row r="205" spans="1:8" x14ac:dyDescent="0.25">
      <c r="A205" s="6">
        <v>220</v>
      </c>
      <c r="B205">
        <v>0</v>
      </c>
      <c r="C205">
        <v>1</v>
      </c>
      <c r="D205">
        <v>1</v>
      </c>
      <c r="E205">
        <v>0</v>
      </c>
      <c r="F205">
        <v>5</v>
      </c>
      <c r="G205">
        <v>0</v>
      </c>
      <c r="H205">
        <v>1.1000000000000001</v>
      </c>
    </row>
    <row r="206" spans="1:8" x14ac:dyDescent="0.25">
      <c r="A206" s="6">
        <v>221</v>
      </c>
      <c r="B206">
        <v>1</v>
      </c>
      <c r="C206">
        <v>0</v>
      </c>
      <c r="D206">
        <v>0</v>
      </c>
      <c r="E206">
        <v>1</v>
      </c>
      <c r="F206">
        <v>7</v>
      </c>
      <c r="G206">
        <v>0</v>
      </c>
      <c r="H206">
        <v>1.2</v>
      </c>
    </row>
    <row r="207" spans="1:8" x14ac:dyDescent="0.25">
      <c r="A207" s="6">
        <v>222</v>
      </c>
      <c r="B207">
        <v>0</v>
      </c>
      <c r="C207">
        <v>1</v>
      </c>
      <c r="D207">
        <v>0</v>
      </c>
      <c r="E207">
        <v>0</v>
      </c>
      <c r="F207">
        <v>5</v>
      </c>
      <c r="G207">
        <v>0</v>
      </c>
      <c r="H207">
        <v>1.2</v>
      </c>
    </row>
    <row r="208" spans="1:8" x14ac:dyDescent="0.25">
      <c r="A208" s="6">
        <v>223</v>
      </c>
      <c r="B208">
        <v>0</v>
      </c>
      <c r="C208">
        <v>1</v>
      </c>
      <c r="D208">
        <v>0</v>
      </c>
      <c r="E208">
        <v>0</v>
      </c>
      <c r="F208">
        <v>10</v>
      </c>
      <c r="G208">
        <v>0</v>
      </c>
      <c r="H208">
        <v>1.2</v>
      </c>
    </row>
    <row r="209" spans="1:8" x14ac:dyDescent="0.25">
      <c r="A209" s="6">
        <v>224</v>
      </c>
      <c r="B209">
        <v>0</v>
      </c>
      <c r="C209">
        <v>1</v>
      </c>
      <c r="D209">
        <v>0</v>
      </c>
      <c r="E209">
        <v>0</v>
      </c>
      <c r="F209">
        <v>14</v>
      </c>
      <c r="G209">
        <v>0</v>
      </c>
      <c r="H209">
        <v>1.7</v>
      </c>
    </row>
    <row r="210" spans="1:8" x14ac:dyDescent="0.25">
      <c r="A210" s="6">
        <v>225</v>
      </c>
      <c r="B210">
        <v>0</v>
      </c>
      <c r="C210">
        <v>1</v>
      </c>
      <c r="D210">
        <v>0</v>
      </c>
      <c r="E210">
        <v>0</v>
      </c>
      <c r="F210">
        <v>6</v>
      </c>
      <c r="G210">
        <v>0</v>
      </c>
      <c r="H210">
        <v>1.2</v>
      </c>
    </row>
    <row r="211" spans="1:8" x14ac:dyDescent="0.25">
      <c r="A211" s="6">
        <v>226</v>
      </c>
      <c r="B211">
        <v>0</v>
      </c>
      <c r="C211">
        <v>0</v>
      </c>
      <c r="D211">
        <v>0</v>
      </c>
      <c r="E211">
        <v>0</v>
      </c>
      <c r="F211">
        <v>5</v>
      </c>
      <c r="G211">
        <v>0</v>
      </c>
      <c r="H211">
        <v>1</v>
      </c>
    </row>
    <row r="212" spans="1:8" x14ac:dyDescent="0.25">
      <c r="A212" s="6">
        <v>227</v>
      </c>
      <c r="B212">
        <v>0</v>
      </c>
      <c r="C212">
        <v>1</v>
      </c>
      <c r="D212">
        <v>0</v>
      </c>
      <c r="E212">
        <v>0</v>
      </c>
      <c r="F212">
        <v>7</v>
      </c>
      <c r="G212">
        <v>0</v>
      </c>
      <c r="H212">
        <v>1</v>
      </c>
    </row>
    <row r="213" spans="1:8" x14ac:dyDescent="0.25">
      <c r="A213" s="6">
        <v>228</v>
      </c>
      <c r="B213">
        <v>1</v>
      </c>
      <c r="C213">
        <v>0</v>
      </c>
      <c r="D213">
        <v>0</v>
      </c>
      <c r="E213">
        <v>0</v>
      </c>
      <c r="F213">
        <v>1</v>
      </c>
      <c r="G213">
        <v>0</v>
      </c>
      <c r="H213">
        <v>1.5</v>
      </c>
    </row>
    <row r="214" spans="1:8" x14ac:dyDescent="0.25">
      <c r="A214" s="6">
        <v>229</v>
      </c>
      <c r="B214">
        <v>1</v>
      </c>
      <c r="C214">
        <v>0</v>
      </c>
      <c r="D214">
        <v>0</v>
      </c>
      <c r="E214">
        <v>0</v>
      </c>
      <c r="F214">
        <v>3</v>
      </c>
      <c r="G214">
        <v>1</v>
      </c>
      <c r="H214">
        <v>2</v>
      </c>
    </row>
    <row r="215" spans="1:8" x14ac:dyDescent="0.25">
      <c r="A215" s="6">
        <v>230</v>
      </c>
      <c r="B215">
        <v>0</v>
      </c>
      <c r="C215">
        <v>1</v>
      </c>
      <c r="D215">
        <v>1</v>
      </c>
      <c r="E215">
        <v>0</v>
      </c>
      <c r="F215">
        <v>1</v>
      </c>
      <c r="G215">
        <v>0</v>
      </c>
      <c r="H215">
        <v>1</v>
      </c>
    </row>
    <row r="216" spans="1:8" x14ac:dyDescent="0.25">
      <c r="A216" s="6">
        <v>231</v>
      </c>
      <c r="B216">
        <v>0</v>
      </c>
      <c r="C216">
        <v>0</v>
      </c>
      <c r="D216">
        <v>0</v>
      </c>
      <c r="E216">
        <v>0</v>
      </c>
      <c r="F216">
        <v>6</v>
      </c>
      <c r="G216">
        <v>0</v>
      </c>
      <c r="H216">
        <v>1.2</v>
      </c>
    </row>
    <row r="217" spans="1:8" x14ac:dyDescent="0.25">
      <c r="A217" s="6">
        <v>232</v>
      </c>
      <c r="B217">
        <v>0</v>
      </c>
      <c r="C217">
        <v>0</v>
      </c>
      <c r="D217">
        <v>0</v>
      </c>
      <c r="E217">
        <v>1</v>
      </c>
      <c r="F217">
        <v>4</v>
      </c>
      <c r="G217">
        <v>0</v>
      </c>
      <c r="H217">
        <v>1.1000000000000001</v>
      </c>
    </row>
    <row r="218" spans="1:8" x14ac:dyDescent="0.25">
      <c r="A218" s="6" t="s">
        <v>645</v>
      </c>
      <c r="B218">
        <v>38</v>
      </c>
      <c r="C218">
        <v>100</v>
      </c>
      <c r="D218">
        <v>30</v>
      </c>
      <c r="E218">
        <v>33</v>
      </c>
      <c r="F218">
        <v>4310</v>
      </c>
      <c r="G218">
        <v>14</v>
      </c>
      <c r="H218">
        <v>845.90000000000032</v>
      </c>
    </row>
  </sheetData>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71"/>
  <sheetViews>
    <sheetView showGridLines="0" workbookViewId="0">
      <selection activeCell="F10" sqref="F10"/>
    </sheetView>
  </sheetViews>
  <sheetFormatPr defaultColWidth="8.7109375" defaultRowHeight="15" x14ac:dyDescent="0.25"/>
  <sheetData>
    <row r="71" spans="1:1" x14ac:dyDescent="0.25">
      <c r="A71" t="s">
        <v>2185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219"/>
  <sheetViews>
    <sheetView zoomScale="85" zoomScaleNormal="85" workbookViewId="0"/>
  </sheetViews>
  <sheetFormatPr defaultColWidth="11.42578125" defaultRowHeight="15" x14ac:dyDescent="0.25"/>
  <cols>
    <col min="1" max="1" width="30.85546875" bestFit="1" customWidth="1"/>
    <col min="2" max="2" width="19.7109375" bestFit="1" customWidth="1"/>
    <col min="3" max="3" width="26.140625" bestFit="1" customWidth="1"/>
    <col min="4" max="4" width="29" bestFit="1" customWidth="1"/>
    <col min="5" max="5" width="23.140625" bestFit="1" customWidth="1"/>
    <col min="6" max="6" width="30.5703125" bestFit="1" customWidth="1"/>
    <col min="7" max="7" width="13.7109375" customWidth="1"/>
    <col min="11" max="11" width="17.7109375" bestFit="1" customWidth="1"/>
  </cols>
  <sheetData>
    <row r="1" spans="1:18" ht="15.75" thickBot="1" x14ac:dyDescent="0.3">
      <c r="A1" s="24" t="s">
        <v>2130</v>
      </c>
      <c r="B1" t="s">
        <v>2228</v>
      </c>
      <c r="D1" s="3" t="s">
        <v>2255</v>
      </c>
      <c r="E1" s="4">
        <f>+COUNT(A6:A217)</f>
        <v>212</v>
      </c>
    </row>
    <row r="2" spans="1:18" x14ac:dyDescent="0.25">
      <c r="A2" s="24" t="s">
        <v>2216</v>
      </c>
      <c r="B2" t="s">
        <v>18</v>
      </c>
      <c r="D2" s="87"/>
      <c r="E2" s="87"/>
      <c r="H2" s="87"/>
      <c r="I2" s="88"/>
      <c r="J2" s="88"/>
      <c r="K2" s="88"/>
      <c r="L2" s="88"/>
      <c r="M2" s="88"/>
      <c r="N2" s="88"/>
      <c r="O2" s="88"/>
      <c r="P2" s="88"/>
      <c r="Q2" s="88"/>
      <c r="R2" s="88"/>
    </row>
    <row r="3" spans="1:18" x14ac:dyDescent="0.25">
      <c r="A3" s="24" t="s">
        <v>2232</v>
      </c>
      <c r="B3" t="s">
        <v>2256</v>
      </c>
    </row>
    <row r="4" spans="1:18" ht="15.75" thickBot="1" x14ac:dyDescent="0.3"/>
    <row r="5" spans="1:18" ht="15.75" thickBot="1" x14ac:dyDescent="0.3">
      <c r="A5" s="24" t="s">
        <v>2224</v>
      </c>
      <c r="B5" t="s">
        <v>2230</v>
      </c>
      <c r="C5" t="s">
        <v>2226</v>
      </c>
      <c r="D5" t="s">
        <v>2227</v>
      </c>
      <c r="E5" t="s">
        <v>2243</v>
      </c>
      <c r="F5" t="s">
        <v>2244</v>
      </c>
      <c r="H5" s="12" t="s">
        <v>2238</v>
      </c>
      <c r="I5" s="37" t="s">
        <v>2134</v>
      </c>
      <c r="J5" s="13" t="s">
        <v>2241</v>
      </c>
      <c r="K5" s="14" t="s">
        <v>2242</v>
      </c>
    </row>
    <row r="6" spans="1:18" x14ac:dyDescent="0.25">
      <c r="A6" s="6">
        <v>1</v>
      </c>
      <c r="B6">
        <v>3</v>
      </c>
      <c r="C6" s="7">
        <v>1.4</v>
      </c>
      <c r="D6" s="7">
        <v>2.3460000000000001</v>
      </c>
      <c r="E6">
        <v>1</v>
      </c>
      <c r="F6">
        <v>2</v>
      </c>
      <c r="H6" s="8">
        <v>1</v>
      </c>
      <c r="I6" s="33">
        <f t="shared" ref="I6:I16" si="0">+COUNTIF($B$3:$B$217,H6)</f>
        <v>16</v>
      </c>
      <c r="J6">
        <f t="shared" ref="J6:J16" si="1">+SUMIF($B$3:$B$217,H6,$B$3:$B$217)</f>
        <v>16</v>
      </c>
      <c r="K6" s="9">
        <f t="shared" ref="K6:K16" si="2">+SUMIF($A$3:$A$217,H6,$C$3:$C$217)</f>
        <v>1.4</v>
      </c>
    </row>
    <row r="7" spans="1:18" x14ac:dyDescent="0.25">
      <c r="A7" s="6">
        <v>2</v>
      </c>
      <c r="B7">
        <v>7</v>
      </c>
      <c r="C7" s="7">
        <v>18.399999999999999</v>
      </c>
      <c r="D7" s="7">
        <v>15.483600000000001</v>
      </c>
      <c r="E7">
        <v>1</v>
      </c>
      <c r="F7">
        <v>6</v>
      </c>
      <c r="H7" s="8">
        <v>2</v>
      </c>
      <c r="I7" s="33">
        <f t="shared" si="0"/>
        <v>17</v>
      </c>
      <c r="J7">
        <f t="shared" si="1"/>
        <v>34</v>
      </c>
      <c r="K7" s="9">
        <f t="shared" si="2"/>
        <v>18.399999999999999</v>
      </c>
    </row>
    <row r="8" spans="1:18" x14ac:dyDescent="0.25">
      <c r="A8" s="6">
        <v>3</v>
      </c>
      <c r="B8">
        <v>8</v>
      </c>
      <c r="C8" s="7">
        <v>26.5</v>
      </c>
      <c r="D8" s="7">
        <v>29.653440000000003</v>
      </c>
      <c r="E8">
        <v>2</v>
      </c>
      <c r="F8">
        <v>6</v>
      </c>
      <c r="H8" s="8">
        <v>3</v>
      </c>
      <c r="I8" s="33">
        <f t="shared" si="0"/>
        <v>33</v>
      </c>
      <c r="J8">
        <f t="shared" si="1"/>
        <v>99</v>
      </c>
      <c r="K8" s="9">
        <f t="shared" si="2"/>
        <v>26.5</v>
      </c>
    </row>
    <row r="9" spans="1:18" x14ac:dyDescent="0.25">
      <c r="A9" s="6">
        <v>4</v>
      </c>
      <c r="B9">
        <v>1</v>
      </c>
      <c r="C9" s="7">
        <v>0.6</v>
      </c>
      <c r="D9" s="7">
        <v>0.93840000000000001</v>
      </c>
      <c r="E9">
        <v>1</v>
      </c>
      <c r="F9">
        <v>0</v>
      </c>
      <c r="H9" s="8">
        <v>4</v>
      </c>
      <c r="I9" s="33">
        <f t="shared" si="0"/>
        <v>23</v>
      </c>
      <c r="J9">
        <f t="shared" si="1"/>
        <v>92</v>
      </c>
      <c r="K9" s="9">
        <f t="shared" si="2"/>
        <v>0.6</v>
      </c>
    </row>
    <row r="10" spans="1:18" x14ac:dyDescent="0.25">
      <c r="A10" s="6">
        <v>5</v>
      </c>
      <c r="B10">
        <v>3</v>
      </c>
      <c r="C10" s="7">
        <v>3</v>
      </c>
      <c r="D10" s="7">
        <v>4.5043199999999999</v>
      </c>
      <c r="E10">
        <v>1</v>
      </c>
      <c r="F10">
        <v>2</v>
      </c>
      <c r="H10" s="8">
        <v>5</v>
      </c>
      <c r="I10" s="33">
        <f t="shared" si="0"/>
        <v>23</v>
      </c>
      <c r="J10">
        <f t="shared" si="1"/>
        <v>115</v>
      </c>
      <c r="K10" s="9">
        <f t="shared" si="2"/>
        <v>3</v>
      </c>
    </row>
    <row r="11" spans="1:18" x14ac:dyDescent="0.25">
      <c r="A11" s="6">
        <v>6</v>
      </c>
      <c r="B11">
        <v>3</v>
      </c>
      <c r="C11" s="7">
        <v>2.7</v>
      </c>
      <c r="D11" s="7">
        <v>2.0644800000000001</v>
      </c>
      <c r="E11">
        <v>1</v>
      </c>
      <c r="F11">
        <v>2</v>
      </c>
      <c r="H11" s="8">
        <v>6</v>
      </c>
      <c r="I11" s="33">
        <f t="shared" si="0"/>
        <v>13</v>
      </c>
      <c r="J11">
        <f t="shared" si="1"/>
        <v>78</v>
      </c>
      <c r="K11" s="9">
        <f t="shared" si="2"/>
        <v>2.7</v>
      </c>
    </row>
    <row r="12" spans="1:18" x14ac:dyDescent="0.25">
      <c r="A12" s="6">
        <v>7</v>
      </c>
      <c r="B12">
        <v>3</v>
      </c>
      <c r="C12" s="7">
        <v>0.8</v>
      </c>
      <c r="D12" s="7">
        <v>1.2199200000000001</v>
      </c>
      <c r="E12">
        <v>1</v>
      </c>
      <c r="F12">
        <v>2</v>
      </c>
      <c r="H12" s="8">
        <v>7</v>
      </c>
      <c r="I12" s="33">
        <f t="shared" si="0"/>
        <v>12</v>
      </c>
      <c r="J12">
        <f t="shared" si="1"/>
        <v>84</v>
      </c>
      <c r="K12" s="9">
        <f t="shared" si="2"/>
        <v>0.8</v>
      </c>
    </row>
    <row r="13" spans="1:18" x14ac:dyDescent="0.25">
      <c r="A13" s="6">
        <v>8</v>
      </c>
      <c r="B13">
        <v>2</v>
      </c>
      <c r="C13" s="7">
        <v>3.4</v>
      </c>
      <c r="D13" s="7">
        <v>4.03512</v>
      </c>
      <c r="E13">
        <v>2</v>
      </c>
      <c r="F13">
        <v>0</v>
      </c>
      <c r="H13" s="8">
        <v>8</v>
      </c>
      <c r="I13" s="33">
        <f t="shared" si="0"/>
        <v>5</v>
      </c>
      <c r="J13">
        <f t="shared" si="1"/>
        <v>40</v>
      </c>
      <c r="K13" s="9">
        <f t="shared" si="2"/>
        <v>3.4</v>
      </c>
    </row>
    <row r="14" spans="1:18" x14ac:dyDescent="0.25">
      <c r="A14" s="6">
        <v>9</v>
      </c>
      <c r="B14">
        <v>19</v>
      </c>
      <c r="C14" s="7">
        <v>6.7</v>
      </c>
      <c r="D14" s="7">
        <v>9.3839999999999986</v>
      </c>
      <c r="E14">
        <v>8</v>
      </c>
      <c r="F14">
        <v>11</v>
      </c>
      <c r="H14" s="8">
        <v>9</v>
      </c>
      <c r="I14" s="33">
        <f t="shared" si="0"/>
        <v>5</v>
      </c>
      <c r="J14">
        <f t="shared" si="1"/>
        <v>45</v>
      </c>
      <c r="K14" s="9">
        <f t="shared" si="2"/>
        <v>6.7</v>
      </c>
    </row>
    <row r="15" spans="1:18" x14ac:dyDescent="0.25">
      <c r="A15" s="6">
        <v>10</v>
      </c>
      <c r="B15">
        <v>4</v>
      </c>
      <c r="C15" s="7">
        <v>1.2</v>
      </c>
      <c r="D15" s="7"/>
      <c r="E15">
        <v>0</v>
      </c>
      <c r="H15" s="8">
        <v>10</v>
      </c>
      <c r="I15" s="33">
        <f t="shared" si="0"/>
        <v>9</v>
      </c>
      <c r="J15">
        <f t="shared" si="1"/>
        <v>90</v>
      </c>
      <c r="K15" s="9">
        <f t="shared" si="2"/>
        <v>1.2</v>
      </c>
    </row>
    <row r="16" spans="1:18" ht="15.75" thickBot="1" x14ac:dyDescent="0.3">
      <c r="A16" s="6">
        <v>11</v>
      </c>
      <c r="B16">
        <v>5</v>
      </c>
      <c r="C16" s="7">
        <v>1.6</v>
      </c>
      <c r="D16" s="7"/>
      <c r="E16">
        <v>0</v>
      </c>
      <c r="H16" s="66" t="s">
        <v>2239</v>
      </c>
      <c r="I16" s="33">
        <f t="shared" si="0"/>
        <v>56</v>
      </c>
      <c r="J16">
        <f t="shared" si="1"/>
        <v>3617</v>
      </c>
      <c r="K16" s="9">
        <f t="shared" si="2"/>
        <v>781.2000000000005</v>
      </c>
    </row>
    <row r="17" spans="1:12" ht="15.75" thickBot="1" x14ac:dyDescent="0.3">
      <c r="A17" s="6">
        <v>12</v>
      </c>
      <c r="B17">
        <v>5</v>
      </c>
      <c r="C17" s="7">
        <v>4</v>
      </c>
      <c r="D17" s="7">
        <v>2.4398400000000002</v>
      </c>
      <c r="E17">
        <v>1</v>
      </c>
      <c r="F17">
        <v>4</v>
      </c>
      <c r="H17" s="75"/>
      <c r="I17" s="76">
        <f>+SUM(I6:I16)</f>
        <v>212</v>
      </c>
      <c r="J17" s="77">
        <f>+SUM(J6:J16)</f>
        <v>4310</v>
      </c>
      <c r="K17" s="78">
        <f>+SUM(K6:K16)</f>
        <v>845.90000000000055</v>
      </c>
      <c r="L17" s="28"/>
    </row>
    <row r="18" spans="1:12" x14ac:dyDescent="0.25">
      <c r="A18" s="6">
        <v>13</v>
      </c>
      <c r="B18">
        <v>5</v>
      </c>
      <c r="C18" s="7">
        <v>5.5</v>
      </c>
      <c r="D18" s="7"/>
      <c r="E18">
        <v>0</v>
      </c>
      <c r="I18" t="str">
        <f>+IF(I17=E1,"OK","ERROR")</f>
        <v>OK</v>
      </c>
      <c r="J18" t="str">
        <f>+IF(J17=GETPIVOTDATA("Sum of S4_Haushalte",$A$3),"OK","ERROR")</f>
        <v>OK</v>
      </c>
      <c r="K18" t="s">
        <v>2215</v>
      </c>
    </row>
    <row r="19" spans="1:12" ht="15.75" thickBot="1" x14ac:dyDescent="0.3">
      <c r="A19" s="6">
        <v>14</v>
      </c>
      <c r="B19">
        <v>3</v>
      </c>
      <c r="C19" s="7">
        <v>2</v>
      </c>
      <c r="D19" s="7">
        <v>1.68912</v>
      </c>
      <c r="E19">
        <v>1</v>
      </c>
      <c r="F19">
        <v>2</v>
      </c>
    </row>
    <row r="20" spans="1:12" ht="15.75" thickBot="1" x14ac:dyDescent="0.3">
      <c r="A20" s="6">
        <v>15</v>
      </c>
      <c r="B20">
        <v>17</v>
      </c>
      <c r="C20" s="7">
        <v>1.5</v>
      </c>
      <c r="D20" s="7"/>
      <c r="E20">
        <v>0</v>
      </c>
      <c r="H20" s="12" t="s">
        <v>2260</v>
      </c>
      <c r="I20" s="37" t="s">
        <v>2259</v>
      </c>
      <c r="J20" s="14" t="s">
        <v>2241</v>
      </c>
    </row>
    <row r="21" spans="1:12" x14ac:dyDescent="0.25">
      <c r="A21" s="6">
        <v>17</v>
      </c>
      <c r="B21">
        <v>11</v>
      </c>
      <c r="C21" s="7">
        <v>7</v>
      </c>
      <c r="D21" s="7"/>
      <c r="E21">
        <v>0</v>
      </c>
      <c r="H21" s="8" t="s">
        <v>2288</v>
      </c>
      <c r="I21" s="33">
        <f>COUNTIF($B$5:$B$217,"&lt;1000")-I22-I23-I24</f>
        <v>11</v>
      </c>
      <c r="J21" s="72">
        <f>SUMIF($B$5:$B$217,"&lt;1000")-J22-J23-J24</f>
        <v>2702</v>
      </c>
    </row>
    <row r="22" spans="1:12" x14ac:dyDescent="0.25">
      <c r="A22" s="6">
        <v>18</v>
      </c>
      <c r="B22">
        <v>1</v>
      </c>
      <c r="C22" s="7">
        <v>4.9000000000000004</v>
      </c>
      <c r="D22" s="7">
        <v>4.6920000000000002</v>
      </c>
      <c r="E22">
        <v>1</v>
      </c>
      <c r="F22">
        <v>0</v>
      </c>
      <c r="H22" s="67" t="s">
        <v>2287</v>
      </c>
      <c r="I22" s="33">
        <f>COUNTIF($B$5:$B$217,"&lt;100")-I23-I24</f>
        <v>54</v>
      </c>
      <c r="J22" s="72">
        <f>SUMIF($B$5:$B$217,"&lt;100")-J23-J24</f>
        <v>1005</v>
      </c>
    </row>
    <row r="23" spans="1:12" x14ac:dyDescent="0.25">
      <c r="A23" s="6">
        <v>19</v>
      </c>
      <c r="B23">
        <v>2</v>
      </c>
      <c r="C23" s="7">
        <v>2</v>
      </c>
      <c r="D23" s="7">
        <v>3.0028800000000002</v>
      </c>
      <c r="E23">
        <v>2</v>
      </c>
      <c r="F23">
        <v>0</v>
      </c>
      <c r="H23" s="67" t="s">
        <v>2286</v>
      </c>
      <c r="I23" s="33">
        <f>COUNTIF($B$5:$B$217,"&lt;10")-I24</f>
        <v>114</v>
      </c>
      <c r="J23" s="72">
        <f>SUMIF($B$5:$B$217,"&lt;10")-J24</f>
        <v>553</v>
      </c>
    </row>
    <row r="24" spans="1:12" ht="15.75" thickBot="1" x14ac:dyDescent="0.3">
      <c r="A24" s="6">
        <v>20</v>
      </c>
      <c r="B24">
        <v>5</v>
      </c>
      <c r="C24" s="7">
        <v>40.5</v>
      </c>
      <c r="D24" s="7">
        <v>48.796799999999998</v>
      </c>
      <c r="E24">
        <v>2</v>
      </c>
      <c r="F24">
        <v>3</v>
      </c>
      <c r="H24" s="8" t="s">
        <v>2253</v>
      </c>
      <c r="I24" s="33">
        <f>COUNTIF($B$5:$B$217,"&lt;3")</f>
        <v>33</v>
      </c>
      <c r="J24" s="72">
        <f>SUMIF($B$5:$B$217,"&lt;3")</f>
        <v>50</v>
      </c>
    </row>
    <row r="25" spans="1:12" x14ac:dyDescent="0.25">
      <c r="A25" s="6">
        <v>21</v>
      </c>
      <c r="B25">
        <v>15</v>
      </c>
      <c r="C25" s="7"/>
      <c r="D25" s="7"/>
      <c r="E25">
        <v>0</v>
      </c>
      <c r="H25" s="68" t="s">
        <v>2240</v>
      </c>
      <c r="I25" s="70">
        <f>SUM(I21:I24)</f>
        <v>212</v>
      </c>
      <c r="J25" s="73">
        <f>SUM(J21:J24)</f>
        <v>4310</v>
      </c>
    </row>
    <row r="26" spans="1:12" ht="15.75" thickBot="1" x14ac:dyDescent="0.3">
      <c r="A26" s="6">
        <v>22</v>
      </c>
      <c r="B26">
        <v>20</v>
      </c>
      <c r="C26" s="7">
        <v>7.1000000000000005</v>
      </c>
      <c r="D26" s="7"/>
      <c r="E26">
        <v>0</v>
      </c>
      <c r="F26">
        <v>0</v>
      </c>
      <c r="H26" s="69" t="s">
        <v>2258</v>
      </c>
      <c r="I26" s="71">
        <f>AVERAGE(B5:B217)</f>
        <v>20.330188679245282</v>
      </c>
      <c r="J26" s="74"/>
    </row>
    <row r="27" spans="1:12" x14ac:dyDescent="0.25">
      <c r="A27" s="6">
        <v>23</v>
      </c>
      <c r="B27">
        <v>6</v>
      </c>
      <c r="C27" s="7">
        <v>2</v>
      </c>
      <c r="D27" s="7">
        <v>1.5014400000000001</v>
      </c>
      <c r="E27">
        <v>1</v>
      </c>
      <c r="F27">
        <v>5</v>
      </c>
    </row>
    <row r="28" spans="1:12" x14ac:dyDescent="0.25">
      <c r="A28" s="6">
        <v>25</v>
      </c>
      <c r="B28">
        <v>5</v>
      </c>
      <c r="C28" s="7">
        <v>1.7</v>
      </c>
      <c r="D28" s="7"/>
      <c r="E28">
        <v>0</v>
      </c>
    </row>
    <row r="29" spans="1:12" x14ac:dyDescent="0.25">
      <c r="A29" s="6">
        <v>27</v>
      </c>
      <c r="B29">
        <v>4</v>
      </c>
      <c r="C29" s="7">
        <v>1.4</v>
      </c>
      <c r="D29" s="7"/>
      <c r="E29">
        <v>0</v>
      </c>
    </row>
    <row r="30" spans="1:12" x14ac:dyDescent="0.25">
      <c r="A30" s="6">
        <v>28</v>
      </c>
      <c r="B30">
        <v>3</v>
      </c>
      <c r="C30" s="7">
        <v>7.7</v>
      </c>
      <c r="D30" s="7"/>
      <c r="E30">
        <v>0</v>
      </c>
    </row>
    <row r="31" spans="1:12" x14ac:dyDescent="0.25">
      <c r="A31" s="6">
        <v>29</v>
      </c>
      <c r="B31">
        <v>3</v>
      </c>
      <c r="C31" s="7">
        <v>1.1000000000000001</v>
      </c>
      <c r="D31" s="7"/>
      <c r="E31">
        <v>0</v>
      </c>
    </row>
    <row r="32" spans="1:12" x14ac:dyDescent="0.25">
      <c r="A32" s="6">
        <v>30</v>
      </c>
      <c r="B32">
        <v>8</v>
      </c>
      <c r="C32" s="7">
        <v>2.8</v>
      </c>
      <c r="D32" s="7"/>
      <c r="E32">
        <v>0</v>
      </c>
    </row>
    <row r="33" spans="1:6" x14ac:dyDescent="0.25">
      <c r="A33" s="6">
        <v>31</v>
      </c>
      <c r="B33">
        <v>2</v>
      </c>
      <c r="C33" s="7">
        <v>1.4</v>
      </c>
      <c r="D33" s="7"/>
      <c r="E33">
        <v>0</v>
      </c>
    </row>
    <row r="34" spans="1:6" x14ac:dyDescent="0.25">
      <c r="A34" s="6">
        <v>32</v>
      </c>
      <c r="B34">
        <v>5</v>
      </c>
      <c r="C34" s="7">
        <v>1</v>
      </c>
      <c r="D34" s="7"/>
      <c r="E34">
        <v>0</v>
      </c>
    </row>
    <row r="35" spans="1:6" x14ac:dyDescent="0.25">
      <c r="A35" s="6">
        <v>33</v>
      </c>
      <c r="B35">
        <v>2</v>
      </c>
      <c r="C35" s="7">
        <v>2.2000000000000002</v>
      </c>
      <c r="D35" s="7">
        <v>3.0028800000000002</v>
      </c>
      <c r="E35">
        <v>1</v>
      </c>
      <c r="F35">
        <v>1</v>
      </c>
    </row>
    <row r="36" spans="1:6" x14ac:dyDescent="0.25">
      <c r="A36" s="6">
        <v>34</v>
      </c>
      <c r="B36">
        <v>12</v>
      </c>
      <c r="C36" s="7">
        <v>2.9</v>
      </c>
      <c r="D36" s="7"/>
      <c r="E36">
        <v>0</v>
      </c>
    </row>
    <row r="37" spans="1:6" x14ac:dyDescent="0.25">
      <c r="A37" s="6">
        <v>35</v>
      </c>
      <c r="B37">
        <v>19</v>
      </c>
      <c r="C37" s="7">
        <v>1.4</v>
      </c>
      <c r="D37" s="7"/>
      <c r="E37">
        <v>0</v>
      </c>
    </row>
    <row r="38" spans="1:6" x14ac:dyDescent="0.25">
      <c r="A38" s="6">
        <v>36</v>
      </c>
      <c r="B38">
        <v>8</v>
      </c>
      <c r="C38" s="7">
        <v>4.4000000000000004</v>
      </c>
      <c r="D38" s="7"/>
      <c r="E38">
        <v>0</v>
      </c>
    </row>
    <row r="39" spans="1:6" x14ac:dyDescent="0.25">
      <c r="A39" s="6">
        <v>37</v>
      </c>
      <c r="B39">
        <v>3</v>
      </c>
      <c r="C39" s="7">
        <v>1.8</v>
      </c>
      <c r="D39" s="7">
        <v>1.8768</v>
      </c>
      <c r="E39">
        <v>1</v>
      </c>
      <c r="F39">
        <v>2</v>
      </c>
    </row>
    <row r="40" spans="1:6" x14ac:dyDescent="0.25">
      <c r="A40" s="6">
        <v>38</v>
      </c>
      <c r="B40">
        <v>7</v>
      </c>
      <c r="C40" s="7">
        <v>1.8</v>
      </c>
      <c r="D40" s="7"/>
      <c r="E40">
        <v>0</v>
      </c>
    </row>
    <row r="41" spans="1:6" x14ac:dyDescent="0.25">
      <c r="A41" s="6">
        <v>39</v>
      </c>
      <c r="B41">
        <v>1</v>
      </c>
      <c r="C41" s="7">
        <v>1</v>
      </c>
      <c r="D41" s="7"/>
      <c r="E41">
        <v>0</v>
      </c>
    </row>
    <row r="42" spans="1:6" x14ac:dyDescent="0.25">
      <c r="A42" s="6">
        <v>40</v>
      </c>
      <c r="B42">
        <v>2</v>
      </c>
      <c r="C42" s="7">
        <v>3.5</v>
      </c>
      <c r="D42" s="7"/>
      <c r="E42">
        <v>0</v>
      </c>
    </row>
    <row r="43" spans="1:6" x14ac:dyDescent="0.25">
      <c r="A43" s="6">
        <v>41</v>
      </c>
      <c r="B43">
        <v>10</v>
      </c>
      <c r="C43" s="7">
        <v>6</v>
      </c>
      <c r="D43" s="7">
        <v>2.1583199999999998</v>
      </c>
      <c r="E43">
        <v>1</v>
      </c>
      <c r="F43">
        <v>9</v>
      </c>
    </row>
    <row r="44" spans="1:6" x14ac:dyDescent="0.25">
      <c r="A44" s="6">
        <v>42</v>
      </c>
      <c r="B44">
        <v>3</v>
      </c>
      <c r="C44" s="7">
        <v>1.4</v>
      </c>
      <c r="D44" s="7"/>
      <c r="E44">
        <v>0</v>
      </c>
    </row>
    <row r="45" spans="1:6" x14ac:dyDescent="0.25">
      <c r="A45" s="6">
        <v>43</v>
      </c>
      <c r="B45">
        <v>7</v>
      </c>
      <c r="C45" s="7">
        <v>1</v>
      </c>
      <c r="D45" s="7"/>
      <c r="E45">
        <v>0</v>
      </c>
    </row>
    <row r="46" spans="1:6" x14ac:dyDescent="0.25">
      <c r="A46" s="6">
        <v>44</v>
      </c>
      <c r="B46">
        <v>23</v>
      </c>
      <c r="C46" s="7">
        <v>7.5</v>
      </c>
      <c r="D46" s="7">
        <v>10.979279999999999</v>
      </c>
      <c r="E46">
        <v>3</v>
      </c>
      <c r="F46">
        <v>20</v>
      </c>
    </row>
    <row r="47" spans="1:6" x14ac:dyDescent="0.25">
      <c r="A47" s="6">
        <v>45</v>
      </c>
      <c r="B47">
        <v>2</v>
      </c>
      <c r="C47" s="7">
        <v>2</v>
      </c>
      <c r="D47" s="7">
        <v>1.7829599999999999</v>
      </c>
      <c r="E47">
        <v>1</v>
      </c>
      <c r="F47">
        <v>1</v>
      </c>
    </row>
    <row r="48" spans="1:6" x14ac:dyDescent="0.25">
      <c r="A48" s="6">
        <v>46</v>
      </c>
      <c r="B48">
        <v>6</v>
      </c>
      <c r="C48" s="7">
        <v>5</v>
      </c>
      <c r="D48" s="7">
        <v>4.2228000000000003</v>
      </c>
      <c r="E48">
        <v>2</v>
      </c>
      <c r="F48">
        <v>4</v>
      </c>
    </row>
    <row r="49" spans="1:6" x14ac:dyDescent="0.25">
      <c r="A49" s="6">
        <v>47</v>
      </c>
      <c r="B49">
        <v>8</v>
      </c>
      <c r="C49" s="7">
        <v>2.9</v>
      </c>
      <c r="D49" s="7">
        <v>3.0028800000000002</v>
      </c>
      <c r="E49">
        <v>2</v>
      </c>
      <c r="F49">
        <v>6</v>
      </c>
    </row>
    <row r="50" spans="1:6" x14ac:dyDescent="0.25">
      <c r="A50" s="6">
        <v>48</v>
      </c>
      <c r="B50">
        <v>350</v>
      </c>
      <c r="C50" s="7">
        <v>1</v>
      </c>
      <c r="D50" s="7"/>
      <c r="E50">
        <v>0</v>
      </c>
    </row>
    <row r="51" spans="1:6" x14ac:dyDescent="0.25">
      <c r="A51" s="6">
        <v>50</v>
      </c>
      <c r="B51">
        <v>2</v>
      </c>
      <c r="C51" s="7">
        <v>2.4</v>
      </c>
      <c r="D51" s="7"/>
      <c r="E51">
        <v>0</v>
      </c>
      <c r="F51">
        <v>0</v>
      </c>
    </row>
    <row r="52" spans="1:6" x14ac:dyDescent="0.25">
      <c r="A52" s="6">
        <v>51</v>
      </c>
      <c r="B52">
        <v>3</v>
      </c>
      <c r="C52" s="7">
        <v>0.4</v>
      </c>
      <c r="D52" s="7">
        <v>2.5336800000000004</v>
      </c>
      <c r="E52">
        <v>1</v>
      </c>
      <c r="F52">
        <v>2</v>
      </c>
    </row>
    <row r="53" spans="1:6" x14ac:dyDescent="0.25">
      <c r="A53" s="6">
        <v>52</v>
      </c>
      <c r="B53">
        <v>24</v>
      </c>
      <c r="C53" s="7">
        <v>1.2</v>
      </c>
      <c r="D53" s="7"/>
      <c r="E53">
        <v>0</v>
      </c>
    </row>
    <row r="54" spans="1:6" x14ac:dyDescent="0.25">
      <c r="A54" s="6">
        <v>53</v>
      </c>
      <c r="B54">
        <v>4</v>
      </c>
      <c r="C54" s="7">
        <v>2.1</v>
      </c>
      <c r="D54" s="7">
        <v>4.9735199999999997</v>
      </c>
      <c r="E54">
        <v>1</v>
      </c>
      <c r="F54">
        <v>3</v>
      </c>
    </row>
    <row r="55" spans="1:6" x14ac:dyDescent="0.25">
      <c r="A55" s="6">
        <v>54</v>
      </c>
      <c r="B55">
        <v>4</v>
      </c>
      <c r="C55" s="7">
        <v>4.5</v>
      </c>
      <c r="D55" s="7">
        <v>9.1024799999999999</v>
      </c>
      <c r="E55">
        <v>1</v>
      </c>
      <c r="F55">
        <v>3</v>
      </c>
    </row>
    <row r="56" spans="1:6" x14ac:dyDescent="0.25">
      <c r="A56" s="6">
        <v>55</v>
      </c>
      <c r="B56">
        <v>15</v>
      </c>
      <c r="C56" s="7">
        <v>2.2000000000000002</v>
      </c>
      <c r="D56" s="7"/>
      <c r="E56">
        <v>0</v>
      </c>
    </row>
    <row r="57" spans="1:6" x14ac:dyDescent="0.25">
      <c r="A57" s="6">
        <v>56</v>
      </c>
      <c r="B57">
        <v>3</v>
      </c>
      <c r="C57" s="7">
        <v>2.9</v>
      </c>
      <c r="D57" s="7">
        <v>3.6597599999999999</v>
      </c>
      <c r="E57">
        <v>1</v>
      </c>
      <c r="F57">
        <v>2</v>
      </c>
    </row>
    <row r="58" spans="1:6" x14ac:dyDescent="0.25">
      <c r="A58" s="6">
        <v>57</v>
      </c>
      <c r="B58">
        <v>5</v>
      </c>
      <c r="C58" s="7">
        <v>3</v>
      </c>
      <c r="D58" s="7"/>
      <c r="E58">
        <v>0</v>
      </c>
    </row>
    <row r="59" spans="1:6" x14ac:dyDescent="0.25">
      <c r="A59" s="6">
        <v>58</v>
      </c>
      <c r="B59">
        <v>5</v>
      </c>
      <c r="C59" s="7">
        <v>3</v>
      </c>
      <c r="D59" s="7"/>
      <c r="E59">
        <v>0</v>
      </c>
    </row>
    <row r="60" spans="1:6" x14ac:dyDescent="0.25">
      <c r="A60" s="6">
        <v>59</v>
      </c>
      <c r="B60">
        <v>4</v>
      </c>
      <c r="C60" s="7">
        <v>2.1</v>
      </c>
      <c r="D60" s="7">
        <v>1.9706400000000002</v>
      </c>
      <c r="E60">
        <v>1</v>
      </c>
      <c r="F60">
        <v>3</v>
      </c>
    </row>
    <row r="61" spans="1:6" x14ac:dyDescent="0.25">
      <c r="A61" s="6">
        <v>60</v>
      </c>
      <c r="B61">
        <v>320</v>
      </c>
      <c r="C61" s="7">
        <v>5.4</v>
      </c>
      <c r="D61" s="7"/>
      <c r="E61">
        <v>0</v>
      </c>
    </row>
    <row r="62" spans="1:6" x14ac:dyDescent="0.25">
      <c r="A62" s="6">
        <v>61</v>
      </c>
      <c r="B62">
        <v>6</v>
      </c>
      <c r="C62" s="7">
        <v>4.2</v>
      </c>
      <c r="D62" s="7">
        <v>2.7213599999999998</v>
      </c>
      <c r="E62">
        <v>1</v>
      </c>
      <c r="F62">
        <v>5</v>
      </c>
    </row>
    <row r="63" spans="1:6" x14ac:dyDescent="0.25">
      <c r="A63" s="6">
        <v>63</v>
      </c>
      <c r="B63">
        <v>4</v>
      </c>
      <c r="C63" s="7">
        <v>1.2</v>
      </c>
      <c r="D63" s="7">
        <v>1.59528</v>
      </c>
      <c r="E63">
        <v>1</v>
      </c>
      <c r="F63">
        <v>3</v>
      </c>
    </row>
    <row r="64" spans="1:6" x14ac:dyDescent="0.25">
      <c r="A64" s="6">
        <v>64</v>
      </c>
      <c r="B64">
        <v>4</v>
      </c>
      <c r="C64" s="7">
        <v>1.1000000000000001</v>
      </c>
      <c r="D64" s="7"/>
      <c r="E64">
        <v>0</v>
      </c>
    </row>
    <row r="65" spans="1:6" x14ac:dyDescent="0.25">
      <c r="A65" s="6">
        <v>65</v>
      </c>
      <c r="B65">
        <v>10</v>
      </c>
      <c r="C65" s="7">
        <v>1.6</v>
      </c>
      <c r="D65" s="7"/>
      <c r="E65">
        <v>0</v>
      </c>
    </row>
    <row r="66" spans="1:6" x14ac:dyDescent="0.25">
      <c r="A66" s="6">
        <v>66</v>
      </c>
      <c r="B66">
        <v>4</v>
      </c>
      <c r="C66" s="7">
        <v>2.1</v>
      </c>
      <c r="D66" s="7">
        <v>1.03224</v>
      </c>
      <c r="E66">
        <v>1</v>
      </c>
      <c r="F66">
        <v>3</v>
      </c>
    </row>
    <row r="67" spans="1:6" x14ac:dyDescent="0.25">
      <c r="A67" s="6">
        <v>67</v>
      </c>
      <c r="B67">
        <v>5</v>
      </c>
      <c r="C67" s="7">
        <v>2.4</v>
      </c>
      <c r="D67" s="7"/>
      <c r="E67">
        <v>0</v>
      </c>
    </row>
    <row r="68" spans="1:6" x14ac:dyDescent="0.25">
      <c r="A68" s="6">
        <v>68</v>
      </c>
      <c r="B68">
        <v>10</v>
      </c>
      <c r="C68" s="7">
        <v>1.1000000000000001</v>
      </c>
      <c r="D68" s="7"/>
      <c r="E68">
        <v>0</v>
      </c>
    </row>
    <row r="69" spans="1:6" x14ac:dyDescent="0.25">
      <c r="A69" s="6">
        <v>69</v>
      </c>
      <c r="B69">
        <v>18</v>
      </c>
      <c r="C69" s="7">
        <v>1.8</v>
      </c>
      <c r="D69" s="7"/>
      <c r="E69">
        <v>0</v>
      </c>
    </row>
    <row r="70" spans="1:6" x14ac:dyDescent="0.25">
      <c r="A70" s="6">
        <v>70</v>
      </c>
      <c r="B70">
        <v>7</v>
      </c>
      <c r="C70" s="7">
        <v>2</v>
      </c>
      <c r="D70" s="7"/>
      <c r="E70">
        <v>0</v>
      </c>
    </row>
    <row r="71" spans="1:6" x14ac:dyDescent="0.25">
      <c r="A71" s="6">
        <v>71</v>
      </c>
      <c r="B71">
        <v>24</v>
      </c>
      <c r="C71" s="7">
        <v>3.5</v>
      </c>
      <c r="D71" s="7"/>
      <c r="E71">
        <v>0</v>
      </c>
    </row>
    <row r="72" spans="1:6" x14ac:dyDescent="0.25">
      <c r="A72" s="6">
        <v>72</v>
      </c>
      <c r="B72">
        <v>750</v>
      </c>
      <c r="C72" s="7">
        <v>4.5</v>
      </c>
      <c r="D72" s="7"/>
      <c r="E72">
        <v>0</v>
      </c>
    </row>
    <row r="73" spans="1:6" x14ac:dyDescent="0.25">
      <c r="A73" s="6">
        <v>73</v>
      </c>
      <c r="B73">
        <v>17</v>
      </c>
      <c r="C73" s="7">
        <v>3</v>
      </c>
      <c r="D73" s="7"/>
      <c r="E73">
        <v>0</v>
      </c>
    </row>
    <row r="74" spans="1:6" x14ac:dyDescent="0.25">
      <c r="A74" s="6">
        <v>74</v>
      </c>
      <c r="B74">
        <v>50</v>
      </c>
      <c r="C74" s="7">
        <v>5</v>
      </c>
      <c r="D74" s="7"/>
      <c r="E74">
        <v>0</v>
      </c>
    </row>
    <row r="75" spans="1:6" x14ac:dyDescent="0.25">
      <c r="A75" s="6">
        <v>75</v>
      </c>
      <c r="B75">
        <v>7</v>
      </c>
      <c r="C75" s="7">
        <v>2.1</v>
      </c>
      <c r="D75" s="7">
        <v>3.6597600000000003</v>
      </c>
      <c r="E75">
        <v>2</v>
      </c>
      <c r="F75">
        <v>5</v>
      </c>
    </row>
    <row r="76" spans="1:6" x14ac:dyDescent="0.25">
      <c r="A76" s="6">
        <v>76</v>
      </c>
      <c r="B76">
        <v>100</v>
      </c>
      <c r="C76" s="7">
        <v>15.2</v>
      </c>
      <c r="D76" s="7">
        <v>1.31376</v>
      </c>
      <c r="E76">
        <v>1</v>
      </c>
      <c r="F76">
        <v>99</v>
      </c>
    </row>
    <row r="77" spans="1:6" x14ac:dyDescent="0.25">
      <c r="A77" s="6">
        <v>77</v>
      </c>
      <c r="B77">
        <v>100</v>
      </c>
      <c r="C77" s="7">
        <v>7.4</v>
      </c>
      <c r="D77" s="7"/>
      <c r="E77">
        <v>0</v>
      </c>
    </row>
    <row r="78" spans="1:6" x14ac:dyDescent="0.25">
      <c r="A78" s="6">
        <v>78</v>
      </c>
      <c r="B78">
        <v>8</v>
      </c>
      <c r="C78" s="7">
        <v>26</v>
      </c>
      <c r="D78" s="7">
        <v>21.583200000000001</v>
      </c>
      <c r="E78">
        <v>2</v>
      </c>
      <c r="F78">
        <v>6</v>
      </c>
    </row>
    <row r="79" spans="1:6" x14ac:dyDescent="0.25">
      <c r="A79" s="6">
        <v>79</v>
      </c>
      <c r="B79">
        <v>11</v>
      </c>
      <c r="C79" s="7">
        <v>1</v>
      </c>
      <c r="D79" s="7"/>
      <c r="E79">
        <v>0</v>
      </c>
    </row>
    <row r="80" spans="1:6" x14ac:dyDescent="0.25">
      <c r="A80" s="6">
        <v>80</v>
      </c>
      <c r="B80">
        <v>4</v>
      </c>
      <c r="C80" s="7">
        <v>1.7</v>
      </c>
      <c r="D80" s="7">
        <v>5.72424</v>
      </c>
      <c r="E80">
        <v>2</v>
      </c>
      <c r="F80">
        <v>2</v>
      </c>
    </row>
    <row r="81" spans="1:6" x14ac:dyDescent="0.25">
      <c r="A81" s="6">
        <v>81</v>
      </c>
      <c r="B81">
        <v>33</v>
      </c>
      <c r="C81" s="7">
        <v>2.1</v>
      </c>
      <c r="D81" s="7"/>
      <c r="E81">
        <v>0</v>
      </c>
    </row>
    <row r="82" spans="1:6" x14ac:dyDescent="0.25">
      <c r="A82" s="6">
        <v>83</v>
      </c>
      <c r="B82">
        <v>3</v>
      </c>
      <c r="C82" s="7">
        <v>3.8</v>
      </c>
      <c r="D82" s="7">
        <v>3.8474399999999997</v>
      </c>
      <c r="E82">
        <v>1</v>
      </c>
      <c r="F82">
        <v>2</v>
      </c>
    </row>
    <row r="83" spans="1:6" x14ac:dyDescent="0.25">
      <c r="A83" s="6">
        <v>84</v>
      </c>
      <c r="B83">
        <v>3</v>
      </c>
      <c r="C83" s="7">
        <v>1.6</v>
      </c>
      <c r="D83" s="7"/>
      <c r="E83">
        <v>0</v>
      </c>
    </row>
    <row r="84" spans="1:6" x14ac:dyDescent="0.25">
      <c r="A84" s="6">
        <v>85</v>
      </c>
      <c r="B84">
        <v>2</v>
      </c>
      <c r="C84" s="7">
        <v>9.1</v>
      </c>
      <c r="D84" s="7">
        <v>12.011519999999999</v>
      </c>
      <c r="E84">
        <v>2</v>
      </c>
      <c r="F84">
        <v>0</v>
      </c>
    </row>
    <row r="85" spans="1:6" x14ac:dyDescent="0.25">
      <c r="A85" s="6">
        <v>88</v>
      </c>
      <c r="B85">
        <v>5</v>
      </c>
      <c r="C85" s="7">
        <v>1.7</v>
      </c>
      <c r="D85" s="7"/>
      <c r="E85">
        <v>0</v>
      </c>
    </row>
    <row r="86" spans="1:6" x14ac:dyDescent="0.25">
      <c r="A86" s="6">
        <v>89</v>
      </c>
      <c r="B86">
        <v>3</v>
      </c>
      <c r="C86" s="7">
        <v>1.5</v>
      </c>
      <c r="D86" s="7"/>
      <c r="E86">
        <v>0</v>
      </c>
    </row>
    <row r="87" spans="1:6" x14ac:dyDescent="0.25">
      <c r="A87" s="6">
        <v>90</v>
      </c>
      <c r="B87">
        <v>1</v>
      </c>
      <c r="C87" s="7">
        <v>1.1000000000000001</v>
      </c>
      <c r="D87" s="7"/>
      <c r="E87">
        <v>0</v>
      </c>
    </row>
    <row r="88" spans="1:6" x14ac:dyDescent="0.25">
      <c r="A88" s="6">
        <v>91</v>
      </c>
      <c r="B88">
        <v>10</v>
      </c>
      <c r="C88" s="7">
        <v>3.3</v>
      </c>
      <c r="D88" s="7"/>
      <c r="E88">
        <v>0</v>
      </c>
    </row>
    <row r="89" spans="1:6" x14ac:dyDescent="0.25">
      <c r="A89" s="6">
        <v>92</v>
      </c>
      <c r="B89">
        <v>3</v>
      </c>
      <c r="C89" s="7">
        <v>1.5</v>
      </c>
      <c r="D89" s="7">
        <v>5.4427199999999996</v>
      </c>
      <c r="E89">
        <v>2</v>
      </c>
      <c r="F89">
        <v>1</v>
      </c>
    </row>
    <row r="90" spans="1:6" x14ac:dyDescent="0.25">
      <c r="A90" s="6">
        <v>94</v>
      </c>
      <c r="B90">
        <v>24</v>
      </c>
      <c r="C90" s="7">
        <v>13.6</v>
      </c>
      <c r="D90" s="7">
        <v>2.2521599999999999</v>
      </c>
      <c r="E90">
        <v>2</v>
      </c>
      <c r="F90">
        <v>22</v>
      </c>
    </row>
    <row r="91" spans="1:6" x14ac:dyDescent="0.25">
      <c r="A91" s="6">
        <v>95</v>
      </c>
      <c r="B91">
        <v>2</v>
      </c>
      <c r="C91" s="7">
        <v>6.2</v>
      </c>
      <c r="D91" s="7">
        <v>8.6332799999999992</v>
      </c>
      <c r="E91">
        <v>2</v>
      </c>
      <c r="F91">
        <v>0</v>
      </c>
    </row>
    <row r="92" spans="1:6" x14ac:dyDescent="0.25">
      <c r="A92" s="6">
        <v>96</v>
      </c>
      <c r="B92">
        <v>4</v>
      </c>
      <c r="C92" s="7">
        <v>1.4</v>
      </c>
      <c r="D92" s="7"/>
      <c r="E92">
        <v>0</v>
      </c>
      <c r="F92">
        <v>0</v>
      </c>
    </row>
    <row r="93" spans="1:6" x14ac:dyDescent="0.25">
      <c r="A93" s="6">
        <v>97</v>
      </c>
      <c r="B93">
        <v>6</v>
      </c>
      <c r="C93" s="7">
        <v>2.5</v>
      </c>
      <c r="D93" s="7"/>
      <c r="E93">
        <v>0</v>
      </c>
    </row>
    <row r="94" spans="1:6" x14ac:dyDescent="0.25">
      <c r="A94" s="6">
        <v>98</v>
      </c>
      <c r="B94">
        <v>9</v>
      </c>
      <c r="C94" s="7">
        <v>1.6</v>
      </c>
      <c r="D94" s="7"/>
      <c r="E94">
        <v>0</v>
      </c>
    </row>
    <row r="95" spans="1:6" x14ac:dyDescent="0.25">
      <c r="A95" s="6">
        <v>99</v>
      </c>
      <c r="B95">
        <v>1</v>
      </c>
      <c r="C95" s="7">
        <v>28.5</v>
      </c>
      <c r="D95" s="7">
        <v>36.69144</v>
      </c>
      <c r="E95">
        <v>1</v>
      </c>
      <c r="F95">
        <v>0</v>
      </c>
    </row>
    <row r="96" spans="1:6" x14ac:dyDescent="0.25">
      <c r="A96" s="6">
        <v>100</v>
      </c>
      <c r="B96">
        <v>11</v>
      </c>
      <c r="C96" s="7">
        <v>8.5</v>
      </c>
      <c r="D96" s="7"/>
      <c r="E96">
        <v>0</v>
      </c>
    </row>
    <row r="97" spans="1:6" x14ac:dyDescent="0.25">
      <c r="A97" s="6">
        <v>101</v>
      </c>
      <c r="B97">
        <v>5</v>
      </c>
      <c r="C97" s="7">
        <v>1</v>
      </c>
      <c r="D97" s="7"/>
      <c r="E97">
        <v>0</v>
      </c>
    </row>
    <row r="98" spans="1:6" x14ac:dyDescent="0.25">
      <c r="A98" s="6">
        <v>102</v>
      </c>
      <c r="B98">
        <v>9</v>
      </c>
      <c r="C98" s="7">
        <v>1</v>
      </c>
      <c r="D98" s="7"/>
      <c r="E98">
        <v>0</v>
      </c>
    </row>
    <row r="99" spans="1:6" x14ac:dyDescent="0.25">
      <c r="A99" s="6">
        <v>103</v>
      </c>
      <c r="B99">
        <v>7</v>
      </c>
      <c r="C99" s="7">
        <v>1.8</v>
      </c>
      <c r="D99" s="7"/>
      <c r="E99">
        <v>0</v>
      </c>
    </row>
    <row r="100" spans="1:6" x14ac:dyDescent="0.25">
      <c r="A100" s="6">
        <v>104</v>
      </c>
      <c r="B100">
        <v>9</v>
      </c>
      <c r="C100" s="7">
        <v>3.8</v>
      </c>
      <c r="D100" s="7"/>
      <c r="E100">
        <v>0</v>
      </c>
    </row>
    <row r="101" spans="1:6" x14ac:dyDescent="0.25">
      <c r="A101" s="6">
        <v>105</v>
      </c>
      <c r="B101">
        <v>16</v>
      </c>
      <c r="C101" s="7">
        <v>1.2</v>
      </c>
      <c r="D101" s="7"/>
      <c r="E101">
        <v>0</v>
      </c>
    </row>
    <row r="102" spans="1:6" x14ac:dyDescent="0.25">
      <c r="A102" s="6">
        <v>106</v>
      </c>
      <c r="B102">
        <v>5</v>
      </c>
      <c r="C102" s="7">
        <v>3.8</v>
      </c>
      <c r="D102" s="7"/>
      <c r="E102">
        <v>0</v>
      </c>
    </row>
    <row r="103" spans="1:6" x14ac:dyDescent="0.25">
      <c r="A103" s="6">
        <v>107</v>
      </c>
      <c r="B103">
        <v>12</v>
      </c>
      <c r="C103" s="7">
        <v>1.6</v>
      </c>
      <c r="D103" s="7"/>
      <c r="E103">
        <v>0</v>
      </c>
    </row>
    <row r="104" spans="1:6" x14ac:dyDescent="0.25">
      <c r="A104" s="6">
        <v>108</v>
      </c>
      <c r="B104">
        <v>4</v>
      </c>
      <c r="C104" s="7">
        <v>2</v>
      </c>
      <c r="D104" s="7"/>
      <c r="E104">
        <v>0</v>
      </c>
    </row>
    <row r="105" spans="1:6" x14ac:dyDescent="0.25">
      <c r="A105" s="6">
        <v>109</v>
      </c>
      <c r="B105">
        <v>175</v>
      </c>
      <c r="C105" s="7">
        <v>32</v>
      </c>
      <c r="D105" s="7"/>
      <c r="E105">
        <v>0</v>
      </c>
    </row>
    <row r="106" spans="1:6" x14ac:dyDescent="0.25">
      <c r="A106" s="6">
        <v>110</v>
      </c>
      <c r="B106">
        <v>5</v>
      </c>
      <c r="C106" s="7">
        <v>7.6</v>
      </c>
      <c r="D106" s="7">
        <v>7.7887200000000005</v>
      </c>
      <c r="E106">
        <v>1</v>
      </c>
      <c r="F106">
        <v>4</v>
      </c>
    </row>
    <row r="107" spans="1:6" x14ac:dyDescent="0.25">
      <c r="A107" s="6">
        <v>111</v>
      </c>
      <c r="B107">
        <v>3</v>
      </c>
      <c r="C107" s="7"/>
      <c r="D107" s="7">
        <v>5.1612</v>
      </c>
      <c r="E107">
        <v>1</v>
      </c>
      <c r="F107">
        <v>2</v>
      </c>
    </row>
    <row r="108" spans="1:6" x14ac:dyDescent="0.25">
      <c r="A108" s="6">
        <v>112</v>
      </c>
      <c r="B108">
        <v>5</v>
      </c>
      <c r="C108" s="7">
        <v>1.8</v>
      </c>
      <c r="D108" s="7">
        <v>2.2521599999999999</v>
      </c>
      <c r="E108">
        <v>1</v>
      </c>
      <c r="F108">
        <v>4</v>
      </c>
    </row>
    <row r="109" spans="1:6" x14ac:dyDescent="0.25">
      <c r="A109" s="6">
        <v>113</v>
      </c>
      <c r="B109">
        <v>19</v>
      </c>
      <c r="C109" s="7">
        <v>1.2</v>
      </c>
      <c r="D109" s="7"/>
      <c r="E109">
        <v>0</v>
      </c>
    </row>
    <row r="110" spans="1:6" x14ac:dyDescent="0.25">
      <c r="A110" s="6">
        <v>114</v>
      </c>
      <c r="B110">
        <v>6</v>
      </c>
      <c r="C110" s="7">
        <v>2</v>
      </c>
      <c r="D110" s="7"/>
      <c r="E110">
        <v>0</v>
      </c>
    </row>
    <row r="111" spans="1:6" x14ac:dyDescent="0.25">
      <c r="A111" s="6">
        <v>116</v>
      </c>
      <c r="B111">
        <v>2</v>
      </c>
      <c r="C111" s="7">
        <v>2.2000000000000002</v>
      </c>
      <c r="D111" s="7"/>
      <c r="E111">
        <v>0</v>
      </c>
    </row>
    <row r="112" spans="1:6" x14ac:dyDescent="0.25">
      <c r="A112" s="6">
        <v>117</v>
      </c>
      <c r="B112">
        <v>41</v>
      </c>
      <c r="C112" s="7">
        <v>5.5</v>
      </c>
      <c r="D112" s="7"/>
      <c r="E112">
        <v>0</v>
      </c>
    </row>
    <row r="113" spans="1:6" x14ac:dyDescent="0.25">
      <c r="A113" s="6">
        <v>118</v>
      </c>
      <c r="B113">
        <v>10</v>
      </c>
      <c r="C113" s="7">
        <v>3.4</v>
      </c>
      <c r="D113" s="7">
        <v>4.2228000000000003</v>
      </c>
      <c r="E113">
        <v>1</v>
      </c>
      <c r="F113">
        <v>9</v>
      </c>
    </row>
    <row r="114" spans="1:6" x14ac:dyDescent="0.25">
      <c r="A114" s="6">
        <v>119</v>
      </c>
      <c r="B114">
        <v>2</v>
      </c>
      <c r="C114" s="7">
        <v>1.3</v>
      </c>
      <c r="D114" s="7">
        <v>2.7213599999999998</v>
      </c>
      <c r="E114">
        <v>1</v>
      </c>
      <c r="F114">
        <v>1</v>
      </c>
    </row>
    <row r="115" spans="1:6" x14ac:dyDescent="0.25">
      <c r="A115" s="6">
        <v>120</v>
      </c>
      <c r="B115">
        <v>2</v>
      </c>
      <c r="C115" s="7">
        <v>3.5</v>
      </c>
      <c r="D115" s="7">
        <v>2.7213599999999998</v>
      </c>
      <c r="E115">
        <v>1</v>
      </c>
      <c r="F115">
        <v>1</v>
      </c>
    </row>
    <row r="116" spans="1:6" x14ac:dyDescent="0.25">
      <c r="A116" s="6">
        <v>121</v>
      </c>
      <c r="B116">
        <v>1</v>
      </c>
      <c r="C116" s="7">
        <v>2</v>
      </c>
      <c r="D116" s="7">
        <v>2.8151999999999999</v>
      </c>
      <c r="E116">
        <v>1</v>
      </c>
      <c r="F116">
        <v>0</v>
      </c>
    </row>
    <row r="117" spans="1:6" x14ac:dyDescent="0.25">
      <c r="A117" s="6">
        <v>122</v>
      </c>
      <c r="B117">
        <v>4</v>
      </c>
      <c r="C117" s="7">
        <v>1.2</v>
      </c>
      <c r="D117" s="7"/>
      <c r="E117">
        <v>0</v>
      </c>
    </row>
    <row r="118" spans="1:6" x14ac:dyDescent="0.25">
      <c r="A118" s="6">
        <v>123</v>
      </c>
      <c r="B118">
        <v>4</v>
      </c>
      <c r="C118" s="7">
        <v>4.0999999999999996</v>
      </c>
      <c r="D118" s="7">
        <v>5.1612</v>
      </c>
      <c r="E118">
        <v>1</v>
      </c>
      <c r="F118">
        <v>3</v>
      </c>
    </row>
    <row r="119" spans="1:6" x14ac:dyDescent="0.25">
      <c r="A119" s="6">
        <v>124</v>
      </c>
      <c r="B119">
        <v>4</v>
      </c>
      <c r="C119" s="7">
        <v>2.2000000000000002</v>
      </c>
      <c r="D119" s="7"/>
      <c r="E119">
        <v>0</v>
      </c>
    </row>
    <row r="120" spans="1:6" x14ac:dyDescent="0.25">
      <c r="A120" s="6">
        <v>125</v>
      </c>
      <c r="B120">
        <v>1</v>
      </c>
      <c r="C120" s="7">
        <v>1.4</v>
      </c>
      <c r="D120" s="7"/>
      <c r="E120">
        <v>0</v>
      </c>
    </row>
    <row r="121" spans="1:6" x14ac:dyDescent="0.25">
      <c r="A121" s="6">
        <v>126</v>
      </c>
      <c r="B121">
        <v>12</v>
      </c>
      <c r="C121" s="7">
        <v>13.7</v>
      </c>
      <c r="D121" s="7">
        <v>24.773760000000003</v>
      </c>
      <c r="E121">
        <v>5</v>
      </c>
      <c r="F121">
        <v>7</v>
      </c>
    </row>
    <row r="122" spans="1:6" x14ac:dyDescent="0.25">
      <c r="A122" s="6">
        <v>127</v>
      </c>
      <c r="B122">
        <v>3</v>
      </c>
      <c r="C122" s="7">
        <v>1.8</v>
      </c>
      <c r="D122" s="7">
        <v>2.4398400000000002</v>
      </c>
      <c r="E122">
        <v>1</v>
      </c>
      <c r="F122">
        <v>2</v>
      </c>
    </row>
    <row r="123" spans="1:6" x14ac:dyDescent="0.25">
      <c r="A123" s="6">
        <v>128</v>
      </c>
      <c r="B123">
        <v>6</v>
      </c>
      <c r="C123" s="7">
        <v>1.6</v>
      </c>
      <c r="D123" s="7"/>
      <c r="E123">
        <v>0</v>
      </c>
    </row>
    <row r="124" spans="1:6" x14ac:dyDescent="0.25">
      <c r="A124" s="6">
        <v>129</v>
      </c>
      <c r="B124">
        <v>1</v>
      </c>
      <c r="C124" s="7">
        <v>0.6</v>
      </c>
      <c r="D124" s="7"/>
      <c r="E124">
        <v>1</v>
      </c>
      <c r="F124">
        <v>0</v>
      </c>
    </row>
    <row r="125" spans="1:6" x14ac:dyDescent="0.25">
      <c r="A125" s="6">
        <v>130</v>
      </c>
      <c r="B125">
        <v>100</v>
      </c>
      <c r="C125" s="7">
        <v>2</v>
      </c>
      <c r="D125" s="7"/>
      <c r="E125">
        <v>0</v>
      </c>
    </row>
    <row r="126" spans="1:6" x14ac:dyDescent="0.25">
      <c r="A126" s="6">
        <v>131</v>
      </c>
      <c r="B126">
        <v>12</v>
      </c>
      <c r="C126" s="7">
        <v>3</v>
      </c>
      <c r="D126" s="7"/>
      <c r="E126">
        <v>0</v>
      </c>
    </row>
    <row r="127" spans="1:6" x14ac:dyDescent="0.25">
      <c r="A127" s="6">
        <v>132</v>
      </c>
      <c r="B127">
        <v>5</v>
      </c>
      <c r="C127" s="7">
        <v>1.6</v>
      </c>
      <c r="D127" s="7">
        <v>2.1583199999999998</v>
      </c>
      <c r="E127">
        <v>1</v>
      </c>
      <c r="F127">
        <v>4</v>
      </c>
    </row>
    <row r="128" spans="1:6" x14ac:dyDescent="0.25">
      <c r="A128" s="6">
        <v>133</v>
      </c>
      <c r="B128">
        <v>40</v>
      </c>
      <c r="C128" s="7">
        <v>23.8</v>
      </c>
      <c r="D128" s="7"/>
      <c r="E128">
        <v>0</v>
      </c>
    </row>
    <row r="129" spans="1:6" x14ac:dyDescent="0.25">
      <c r="A129" s="6">
        <v>134</v>
      </c>
      <c r="B129">
        <v>4</v>
      </c>
      <c r="C129" s="7">
        <v>3.7</v>
      </c>
      <c r="D129" s="7">
        <v>2.8151999999999999</v>
      </c>
      <c r="E129">
        <v>3</v>
      </c>
      <c r="F129">
        <v>1</v>
      </c>
    </row>
    <row r="130" spans="1:6" x14ac:dyDescent="0.25">
      <c r="A130" s="6">
        <v>135</v>
      </c>
      <c r="B130">
        <v>16</v>
      </c>
      <c r="C130" s="7">
        <v>2.1</v>
      </c>
      <c r="D130" s="7"/>
      <c r="E130">
        <v>0</v>
      </c>
    </row>
    <row r="131" spans="1:6" x14ac:dyDescent="0.25">
      <c r="A131" s="6">
        <v>136</v>
      </c>
      <c r="B131">
        <v>7</v>
      </c>
      <c r="C131" s="7">
        <v>7.8</v>
      </c>
      <c r="D131" s="7"/>
      <c r="E131">
        <v>0</v>
      </c>
    </row>
    <row r="132" spans="1:6" x14ac:dyDescent="0.25">
      <c r="A132" s="6">
        <v>137</v>
      </c>
      <c r="B132">
        <v>3</v>
      </c>
      <c r="C132" s="7">
        <v>1.3</v>
      </c>
      <c r="D132" s="7"/>
      <c r="E132">
        <v>0</v>
      </c>
    </row>
    <row r="133" spans="1:6" x14ac:dyDescent="0.25">
      <c r="A133" s="6">
        <v>138</v>
      </c>
      <c r="B133">
        <v>175</v>
      </c>
      <c r="C133" s="7">
        <v>1.5</v>
      </c>
      <c r="D133" s="7"/>
      <c r="E133">
        <v>0</v>
      </c>
    </row>
    <row r="134" spans="1:6" x14ac:dyDescent="0.25">
      <c r="A134" s="6">
        <v>139</v>
      </c>
      <c r="B134">
        <v>3</v>
      </c>
      <c r="C134" s="7">
        <v>4</v>
      </c>
      <c r="D134" s="7"/>
      <c r="E134">
        <v>0</v>
      </c>
      <c r="F134">
        <v>0</v>
      </c>
    </row>
    <row r="135" spans="1:6" x14ac:dyDescent="0.25">
      <c r="A135" s="6">
        <v>140</v>
      </c>
      <c r="B135">
        <v>19</v>
      </c>
      <c r="C135" s="7">
        <v>3.3</v>
      </c>
      <c r="D135" s="7"/>
      <c r="E135">
        <v>0</v>
      </c>
    </row>
    <row r="136" spans="1:6" x14ac:dyDescent="0.25">
      <c r="A136" s="6">
        <v>141</v>
      </c>
      <c r="B136">
        <v>11</v>
      </c>
      <c r="C136" s="7">
        <v>1.2</v>
      </c>
      <c r="D136" s="7"/>
      <c r="E136">
        <v>0</v>
      </c>
    </row>
    <row r="137" spans="1:6" x14ac:dyDescent="0.25">
      <c r="A137" s="6">
        <v>142</v>
      </c>
      <c r="B137">
        <v>3</v>
      </c>
      <c r="C137" s="7">
        <v>4</v>
      </c>
      <c r="D137" s="7">
        <v>3.2844000000000002</v>
      </c>
      <c r="E137">
        <v>1</v>
      </c>
      <c r="F137">
        <v>2</v>
      </c>
    </row>
    <row r="138" spans="1:6" x14ac:dyDescent="0.25">
      <c r="A138" s="6">
        <v>144</v>
      </c>
      <c r="B138">
        <v>5</v>
      </c>
      <c r="C138" s="7">
        <v>1.3</v>
      </c>
      <c r="D138" s="7">
        <v>1.03224</v>
      </c>
      <c r="E138">
        <v>1</v>
      </c>
      <c r="F138">
        <v>4</v>
      </c>
    </row>
    <row r="139" spans="1:6" x14ac:dyDescent="0.25">
      <c r="A139" s="6">
        <v>145</v>
      </c>
      <c r="B139">
        <v>10</v>
      </c>
      <c r="C139" s="7">
        <v>29.3</v>
      </c>
      <c r="D139" s="7">
        <v>20.363280000000003</v>
      </c>
      <c r="E139">
        <v>5</v>
      </c>
      <c r="F139">
        <v>5</v>
      </c>
    </row>
    <row r="140" spans="1:6" x14ac:dyDescent="0.25">
      <c r="A140" s="6">
        <v>146</v>
      </c>
      <c r="B140">
        <v>6</v>
      </c>
      <c r="C140" s="7">
        <v>6.1</v>
      </c>
      <c r="D140" s="7">
        <v>5.8180800000000001</v>
      </c>
      <c r="E140">
        <v>2</v>
      </c>
      <c r="F140">
        <v>4</v>
      </c>
    </row>
    <row r="141" spans="1:6" x14ac:dyDescent="0.25">
      <c r="A141" s="6">
        <v>147</v>
      </c>
      <c r="B141">
        <v>12</v>
      </c>
      <c r="C141" s="7">
        <v>1</v>
      </c>
      <c r="D141" s="7"/>
      <c r="E141">
        <v>0</v>
      </c>
    </row>
    <row r="142" spans="1:6" x14ac:dyDescent="0.25">
      <c r="A142" s="6">
        <v>148</v>
      </c>
      <c r="B142">
        <v>4</v>
      </c>
      <c r="C142" s="7">
        <v>2.5</v>
      </c>
      <c r="D142" s="7">
        <v>4.6920000000000002</v>
      </c>
      <c r="E142">
        <v>1</v>
      </c>
      <c r="F142">
        <v>3</v>
      </c>
    </row>
    <row r="143" spans="1:6" x14ac:dyDescent="0.25">
      <c r="A143" s="6">
        <v>149</v>
      </c>
      <c r="B143">
        <v>3</v>
      </c>
      <c r="C143" s="7">
        <v>1.8</v>
      </c>
      <c r="D143" s="7"/>
      <c r="E143">
        <v>0</v>
      </c>
    </row>
    <row r="144" spans="1:6" x14ac:dyDescent="0.25">
      <c r="A144" s="6">
        <v>150</v>
      </c>
      <c r="B144">
        <v>6</v>
      </c>
      <c r="C144" s="7">
        <v>1.5</v>
      </c>
      <c r="D144" s="7"/>
      <c r="E144">
        <v>0</v>
      </c>
    </row>
    <row r="145" spans="1:6" x14ac:dyDescent="0.25">
      <c r="A145" s="6">
        <v>151</v>
      </c>
      <c r="B145">
        <v>3</v>
      </c>
      <c r="C145" s="7">
        <v>39.5</v>
      </c>
      <c r="D145" s="7">
        <v>40.257359999999998</v>
      </c>
      <c r="E145">
        <v>1</v>
      </c>
      <c r="F145">
        <v>2</v>
      </c>
    </row>
    <row r="146" spans="1:6" x14ac:dyDescent="0.25">
      <c r="A146" s="6">
        <v>152</v>
      </c>
      <c r="B146">
        <v>15</v>
      </c>
      <c r="C146" s="7">
        <v>2.2000000000000002</v>
      </c>
      <c r="D146" s="7"/>
      <c r="E146">
        <v>0</v>
      </c>
    </row>
    <row r="147" spans="1:6" x14ac:dyDescent="0.25">
      <c r="A147" s="6">
        <v>153</v>
      </c>
      <c r="B147">
        <v>5</v>
      </c>
      <c r="C147" s="7">
        <v>4.0999999999999996</v>
      </c>
      <c r="D147" s="7"/>
      <c r="E147">
        <v>0</v>
      </c>
    </row>
    <row r="148" spans="1:6" x14ac:dyDescent="0.25">
      <c r="A148" s="6">
        <v>154</v>
      </c>
      <c r="B148">
        <v>26</v>
      </c>
      <c r="C148" s="7">
        <v>2.1</v>
      </c>
      <c r="D148" s="7"/>
      <c r="E148">
        <v>0</v>
      </c>
    </row>
    <row r="149" spans="1:6" x14ac:dyDescent="0.25">
      <c r="A149" s="6">
        <v>155</v>
      </c>
      <c r="B149">
        <v>4</v>
      </c>
      <c r="C149" s="7">
        <v>4.8</v>
      </c>
      <c r="D149" s="7">
        <v>3.6597599999999999</v>
      </c>
      <c r="E149">
        <v>1</v>
      </c>
      <c r="F149">
        <v>3</v>
      </c>
    </row>
    <row r="150" spans="1:6" x14ac:dyDescent="0.25">
      <c r="A150" s="6">
        <v>157</v>
      </c>
      <c r="B150">
        <v>3</v>
      </c>
      <c r="C150" s="7">
        <v>1.4</v>
      </c>
      <c r="D150" s="7">
        <v>2.6275200000000001</v>
      </c>
      <c r="E150">
        <v>1</v>
      </c>
      <c r="F150">
        <v>2</v>
      </c>
    </row>
    <row r="151" spans="1:6" x14ac:dyDescent="0.25">
      <c r="A151" s="6">
        <v>158</v>
      </c>
      <c r="B151">
        <v>100</v>
      </c>
      <c r="C151" s="7">
        <v>7.5</v>
      </c>
      <c r="D151" s="7"/>
      <c r="E151">
        <v>0</v>
      </c>
    </row>
    <row r="152" spans="1:6" x14ac:dyDescent="0.25">
      <c r="A152" s="6">
        <v>159</v>
      </c>
      <c r="B152">
        <v>3</v>
      </c>
      <c r="C152" s="7">
        <v>2.5</v>
      </c>
      <c r="D152" s="7">
        <v>2.2521599999999999</v>
      </c>
      <c r="E152">
        <v>2</v>
      </c>
      <c r="F152">
        <v>1</v>
      </c>
    </row>
    <row r="153" spans="1:6" x14ac:dyDescent="0.25">
      <c r="A153" s="6">
        <v>160</v>
      </c>
      <c r="B153">
        <v>1</v>
      </c>
      <c r="C153" s="7">
        <v>2.2000000000000002</v>
      </c>
      <c r="D153" s="7">
        <v>1.03224</v>
      </c>
      <c r="E153">
        <v>1</v>
      </c>
      <c r="F153">
        <v>0</v>
      </c>
    </row>
    <row r="154" spans="1:6" x14ac:dyDescent="0.25">
      <c r="A154" s="6">
        <v>161</v>
      </c>
      <c r="B154">
        <v>20</v>
      </c>
      <c r="C154" s="7">
        <v>6.5</v>
      </c>
      <c r="D154" s="7"/>
      <c r="E154">
        <v>0</v>
      </c>
    </row>
    <row r="155" spans="1:6" x14ac:dyDescent="0.25">
      <c r="A155" s="6">
        <v>162</v>
      </c>
      <c r="B155">
        <v>10</v>
      </c>
      <c r="C155" s="7">
        <v>2.5</v>
      </c>
      <c r="D155" s="7">
        <v>5.3488800000000003</v>
      </c>
      <c r="E155">
        <v>3</v>
      </c>
      <c r="F155">
        <v>7</v>
      </c>
    </row>
    <row r="156" spans="1:6" x14ac:dyDescent="0.25">
      <c r="A156" s="6">
        <v>163</v>
      </c>
      <c r="B156">
        <v>2</v>
      </c>
      <c r="C156" s="7">
        <v>1.2</v>
      </c>
      <c r="D156" s="7"/>
      <c r="E156">
        <v>0</v>
      </c>
      <c r="F156">
        <v>0</v>
      </c>
    </row>
    <row r="157" spans="1:6" x14ac:dyDescent="0.25">
      <c r="A157" s="6">
        <v>165</v>
      </c>
      <c r="B157">
        <v>4</v>
      </c>
      <c r="C157" s="7">
        <v>1.2</v>
      </c>
      <c r="D157" s="7"/>
      <c r="E157">
        <v>0</v>
      </c>
      <c r="F157">
        <v>0</v>
      </c>
    </row>
    <row r="158" spans="1:6" x14ac:dyDescent="0.25">
      <c r="A158" s="6">
        <v>166</v>
      </c>
      <c r="B158">
        <v>5</v>
      </c>
      <c r="C158" s="7">
        <v>1.9</v>
      </c>
      <c r="D158" s="7"/>
      <c r="E158">
        <v>0</v>
      </c>
    </row>
    <row r="159" spans="1:6" x14ac:dyDescent="0.25">
      <c r="A159" s="6">
        <v>167</v>
      </c>
      <c r="B159">
        <v>13</v>
      </c>
      <c r="C159" s="7">
        <v>15.3</v>
      </c>
      <c r="D159" s="7">
        <v>13.51296</v>
      </c>
      <c r="E159">
        <v>4</v>
      </c>
      <c r="F159">
        <v>9</v>
      </c>
    </row>
    <row r="160" spans="1:6" x14ac:dyDescent="0.25">
      <c r="A160" s="6">
        <v>169</v>
      </c>
      <c r="B160">
        <v>12</v>
      </c>
      <c r="C160" s="7">
        <v>4.7</v>
      </c>
      <c r="D160" s="7">
        <v>6.28728</v>
      </c>
      <c r="E160">
        <v>2</v>
      </c>
      <c r="F160">
        <v>10</v>
      </c>
    </row>
    <row r="161" spans="1:6" x14ac:dyDescent="0.25">
      <c r="A161" s="6">
        <v>170</v>
      </c>
      <c r="B161">
        <v>3</v>
      </c>
      <c r="C161" s="7">
        <v>1.2</v>
      </c>
      <c r="D161" s="7"/>
      <c r="E161">
        <v>0</v>
      </c>
    </row>
    <row r="162" spans="1:6" x14ac:dyDescent="0.25">
      <c r="A162" s="6">
        <v>171</v>
      </c>
      <c r="B162">
        <v>4</v>
      </c>
      <c r="C162" s="7">
        <v>3.8</v>
      </c>
      <c r="D162" s="7">
        <v>2.4398400000000002</v>
      </c>
      <c r="E162">
        <v>2</v>
      </c>
      <c r="F162">
        <v>2</v>
      </c>
    </row>
    <row r="163" spans="1:6" x14ac:dyDescent="0.25">
      <c r="A163" s="6">
        <v>172</v>
      </c>
      <c r="B163">
        <v>9</v>
      </c>
      <c r="C163" s="7">
        <v>1</v>
      </c>
      <c r="D163" s="7"/>
      <c r="E163">
        <v>0</v>
      </c>
    </row>
    <row r="164" spans="1:6" x14ac:dyDescent="0.25">
      <c r="A164" s="6">
        <v>173</v>
      </c>
      <c r="B164">
        <v>4</v>
      </c>
      <c r="C164" s="7">
        <v>3.5</v>
      </c>
      <c r="D164" s="7">
        <v>4.2227999999999994</v>
      </c>
      <c r="E164">
        <v>3</v>
      </c>
      <c r="F164">
        <v>1</v>
      </c>
    </row>
    <row r="165" spans="1:6" x14ac:dyDescent="0.25">
      <c r="A165" s="6">
        <v>174</v>
      </c>
      <c r="B165">
        <v>2</v>
      </c>
      <c r="C165" s="7">
        <v>2.2999999999999998</v>
      </c>
      <c r="D165" s="7">
        <v>1.9706400000000002</v>
      </c>
      <c r="E165">
        <v>1</v>
      </c>
      <c r="F165">
        <v>1</v>
      </c>
    </row>
    <row r="166" spans="1:6" x14ac:dyDescent="0.25">
      <c r="A166" s="6">
        <v>176</v>
      </c>
      <c r="B166">
        <v>31</v>
      </c>
      <c r="C166" s="7">
        <v>3.5</v>
      </c>
      <c r="D166" s="7"/>
      <c r="E166">
        <v>0</v>
      </c>
    </row>
    <row r="167" spans="1:6" x14ac:dyDescent="0.25">
      <c r="A167" s="6">
        <v>177</v>
      </c>
      <c r="B167">
        <v>6</v>
      </c>
      <c r="C167" s="7">
        <v>1.8</v>
      </c>
      <c r="D167" s="7"/>
      <c r="E167">
        <v>0</v>
      </c>
    </row>
    <row r="168" spans="1:6" x14ac:dyDescent="0.25">
      <c r="A168" s="6">
        <v>178</v>
      </c>
      <c r="B168">
        <v>6</v>
      </c>
      <c r="C168" s="7">
        <v>2.5</v>
      </c>
      <c r="D168" s="7"/>
      <c r="E168">
        <v>0</v>
      </c>
    </row>
    <row r="169" spans="1:6" x14ac:dyDescent="0.25">
      <c r="A169" s="6">
        <v>179</v>
      </c>
      <c r="B169">
        <v>3</v>
      </c>
      <c r="C169" s="7">
        <v>13.5</v>
      </c>
      <c r="D169" s="7">
        <v>8.4455999999999989</v>
      </c>
      <c r="E169">
        <v>3</v>
      </c>
      <c r="F169">
        <v>0</v>
      </c>
    </row>
    <row r="170" spans="1:6" x14ac:dyDescent="0.25">
      <c r="A170" s="6">
        <v>180</v>
      </c>
      <c r="B170">
        <v>30</v>
      </c>
      <c r="C170" s="7">
        <v>2</v>
      </c>
      <c r="D170" s="7"/>
      <c r="E170">
        <v>0</v>
      </c>
    </row>
    <row r="171" spans="1:6" x14ac:dyDescent="0.25">
      <c r="A171" s="6">
        <v>181</v>
      </c>
      <c r="B171">
        <v>20</v>
      </c>
      <c r="C171" s="7">
        <v>2.4</v>
      </c>
      <c r="D171" s="7"/>
      <c r="E171">
        <v>0</v>
      </c>
    </row>
    <row r="172" spans="1:6" x14ac:dyDescent="0.25">
      <c r="A172" s="6">
        <v>182</v>
      </c>
      <c r="B172">
        <v>20</v>
      </c>
      <c r="C172" s="7">
        <v>3.8</v>
      </c>
      <c r="D172" s="7">
        <v>1.03224</v>
      </c>
      <c r="E172">
        <v>1</v>
      </c>
      <c r="F172">
        <v>19</v>
      </c>
    </row>
    <row r="173" spans="1:6" x14ac:dyDescent="0.25">
      <c r="A173" s="6">
        <v>183</v>
      </c>
      <c r="B173">
        <v>5</v>
      </c>
      <c r="C173" s="7">
        <v>1</v>
      </c>
      <c r="D173" s="7"/>
      <c r="E173">
        <v>0</v>
      </c>
    </row>
    <row r="174" spans="1:6" x14ac:dyDescent="0.25">
      <c r="A174" s="6">
        <v>184</v>
      </c>
      <c r="B174">
        <v>27</v>
      </c>
      <c r="C174" s="7">
        <v>1.8</v>
      </c>
      <c r="D174" s="7"/>
      <c r="E174">
        <v>0</v>
      </c>
    </row>
    <row r="175" spans="1:6" x14ac:dyDescent="0.25">
      <c r="A175" s="6">
        <v>185</v>
      </c>
      <c r="B175">
        <v>25</v>
      </c>
      <c r="C175" s="7">
        <v>3.6</v>
      </c>
      <c r="D175" s="7">
        <v>1.8768</v>
      </c>
      <c r="E175">
        <v>1</v>
      </c>
      <c r="F175">
        <v>24</v>
      </c>
    </row>
    <row r="176" spans="1:6" x14ac:dyDescent="0.25">
      <c r="A176" s="6">
        <v>186</v>
      </c>
      <c r="B176">
        <v>400</v>
      </c>
      <c r="C176" s="7">
        <v>2.8</v>
      </c>
      <c r="D176" s="7"/>
      <c r="E176">
        <v>0</v>
      </c>
    </row>
    <row r="177" spans="1:6" x14ac:dyDescent="0.25">
      <c r="A177" s="6">
        <v>187</v>
      </c>
      <c r="B177">
        <v>3</v>
      </c>
      <c r="C177" s="7">
        <v>1</v>
      </c>
      <c r="D177" s="7"/>
      <c r="E177">
        <v>0</v>
      </c>
    </row>
    <row r="178" spans="1:6" x14ac:dyDescent="0.25">
      <c r="A178" s="6">
        <v>188</v>
      </c>
      <c r="B178">
        <v>3</v>
      </c>
      <c r="C178" s="7">
        <v>3.1</v>
      </c>
      <c r="D178" s="7"/>
      <c r="E178">
        <v>0</v>
      </c>
    </row>
    <row r="179" spans="1:6" x14ac:dyDescent="0.25">
      <c r="A179" s="6">
        <v>189</v>
      </c>
      <c r="B179">
        <v>7</v>
      </c>
      <c r="C179" s="7">
        <v>1.2</v>
      </c>
      <c r="D179" s="7"/>
      <c r="E179">
        <v>0</v>
      </c>
    </row>
    <row r="180" spans="1:6" x14ac:dyDescent="0.25">
      <c r="A180" s="6">
        <v>190</v>
      </c>
      <c r="B180">
        <v>3</v>
      </c>
      <c r="C180" s="7">
        <v>4</v>
      </c>
      <c r="D180" s="7">
        <v>4.8796800000000005</v>
      </c>
      <c r="E180">
        <v>2</v>
      </c>
      <c r="F180">
        <v>1</v>
      </c>
    </row>
    <row r="181" spans="1:6" x14ac:dyDescent="0.25">
      <c r="A181" s="6">
        <v>193</v>
      </c>
      <c r="B181">
        <v>2</v>
      </c>
      <c r="C181" s="7">
        <v>4.5</v>
      </c>
      <c r="D181" s="7"/>
      <c r="E181">
        <v>0</v>
      </c>
    </row>
    <row r="182" spans="1:6" x14ac:dyDescent="0.25">
      <c r="A182" s="6">
        <v>194</v>
      </c>
      <c r="B182">
        <v>9</v>
      </c>
      <c r="C182" s="7">
        <v>12.6</v>
      </c>
      <c r="D182" s="7">
        <v>27.870480000000001</v>
      </c>
      <c r="E182">
        <v>1</v>
      </c>
      <c r="F182">
        <v>8</v>
      </c>
    </row>
    <row r="183" spans="1:6" x14ac:dyDescent="0.25">
      <c r="A183" s="6">
        <v>195</v>
      </c>
      <c r="B183">
        <v>4</v>
      </c>
      <c r="C183" s="7">
        <v>1.4</v>
      </c>
      <c r="D183" s="7"/>
      <c r="E183">
        <v>0</v>
      </c>
    </row>
    <row r="184" spans="1:6" x14ac:dyDescent="0.25">
      <c r="A184" s="6">
        <v>196</v>
      </c>
      <c r="B184">
        <v>1</v>
      </c>
      <c r="C184" s="7">
        <v>0.9</v>
      </c>
      <c r="D184" s="7"/>
      <c r="E184">
        <v>0</v>
      </c>
    </row>
    <row r="185" spans="1:6" x14ac:dyDescent="0.25">
      <c r="A185" s="6">
        <v>197</v>
      </c>
      <c r="B185">
        <v>2</v>
      </c>
      <c r="C185" s="7">
        <v>1.7</v>
      </c>
      <c r="D185" s="7"/>
      <c r="E185">
        <v>0</v>
      </c>
    </row>
    <row r="186" spans="1:6" x14ac:dyDescent="0.25">
      <c r="A186" s="6">
        <v>198</v>
      </c>
      <c r="B186">
        <v>7</v>
      </c>
      <c r="C186" s="7">
        <v>0.9</v>
      </c>
      <c r="D186" s="7"/>
      <c r="E186">
        <v>0</v>
      </c>
    </row>
    <row r="187" spans="1:6" x14ac:dyDescent="0.25">
      <c r="A187" s="6">
        <v>199</v>
      </c>
      <c r="B187">
        <v>1</v>
      </c>
      <c r="C187" s="7"/>
      <c r="D187" s="7"/>
      <c r="E187">
        <v>0</v>
      </c>
    </row>
    <row r="188" spans="1:6" x14ac:dyDescent="0.25">
      <c r="A188" s="6">
        <v>82</v>
      </c>
      <c r="B188">
        <v>1</v>
      </c>
      <c r="C188" s="7">
        <v>1.8</v>
      </c>
      <c r="D188" s="7"/>
      <c r="E188">
        <v>0</v>
      </c>
    </row>
    <row r="189" spans="1:6" x14ac:dyDescent="0.25">
      <c r="A189" s="6">
        <v>201</v>
      </c>
      <c r="B189">
        <v>1</v>
      </c>
      <c r="C189" s="7">
        <v>0.6</v>
      </c>
      <c r="D189" s="7"/>
      <c r="E189">
        <v>0</v>
      </c>
    </row>
    <row r="190" spans="1:6" x14ac:dyDescent="0.25">
      <c r="A190" s="6">
        <v>202</v>
      </c>
      <c r="B190">
        <v>19</v>
      </c>
      <c r="C190" s="7">
        <v>4</v>
      </c>
      <c r="D190" s="7"/>
      <c r="E190">
        <v>0</v>
      </c>
    </row>
    <row r="191" spans="1:6" x14ac:dyDescent="0.25">
      <c r="A191" s="6">
        <v>203</v>
      </c>
      <c r="B191">
        <v>3</v>
      </c>
      <c r="C191" s="7">
        <v>2.2999999999999998</v>
      </c>
      <c r="D191" s="7"/>
      <c r="E191">
        <v>0</v>
      </c>
    </row>
    <row r="192" spans="1:6" x14ac:dyDescent="0.25">
      <c r="A192" s="6">
        <v>204</v>
      </c>
      <c r="B192">
        <v>132</v>
      </c>
      <c r="C192" s="7">
        <v>1.2</v>
      </c>
      <c r="D192" s="7"/>
      <c r="E192">
        <v>0</v>
      </c>
    </row>
    <row r="193" spans="1:5" x14ac:dyDescent="0.25">
      <c r="A193" s="6">
        <v>205</v>
      </c>
      <c r="B193">
        <v>11</v>
      </c>
      <c r="C193" s="7">
        <v>1.2</v>
      </c>
      <c r="D193" s="7"/>
      <c r="E193">
        <v>0</v>
      </c>
    </row>
    <row r="194" spans="1:5" x14ac:dyDescent="0.25">
      <c r="A194" s="6">
        <v>206</v>
      </c>
      <c r="B194">
        <v>1</v>
      </c>
      <c r="C194" s="7">
        <v>1.1000000000000001</v>
      </c>
      <c r="D194" s="7"/>
      <c r="E194">
        <v>0</v>
      </c>
    </row>
    <row r="195" spans="1:5" x14ac:dyDescent="0.25">
      <c r="A195" s="6">
        <v>210</v>
      </c>
      <c r="B195">
        <v>10</v>
      </c>
      <c r="C195" s="7">
        <v>1.9</v>
      </c>
      <c r="D195" s="7"/>
      <c r="E195">
        <v>0</v>
      </c>
    </row>
    <row r="196" spans="1:5" x14ac:dyDescent="0.25">
      <c r="A196" s="6">
        <v>211</v>
      </c>
      <c r="B196">
        <v>3</v>
      </c>
      <c r="C196" s="7">
        <v>1.4</v>
      </c>
      <c r="D196" s="7"/>
      <c r="E196">
        <v>0</v>
      </c>
    </row>
    <row r="197" spans="1:5" x14ac:dyDescent="0.25">
      <c r="A197" s="6">
        <v>213</v>
      </c>
      <c r="B197">
        <v>3</v>
      </c>
      <c r="C197" s="7">
        <v>4.5</v>
      </c>
      <c r="D197" s="7"/>
      <c r="E197">
        <v>0</v>
      </c>
    </row>
    <row r="198" spans="1:5" x14ac:dyDescent="0.25">
      <c r="A198" s="6">
        <v>214</v>
      </c>
      <c r="B198">
        <v>2</v>
      </c>
      <c r="C198" s="7">
        <v>1.8</v>
      </c>
      <c r="D198" s="7"/>
      <c r="E198">
        <v>0</v>
      </c>
    </row>
    <row r="199" spans="1:5" x14ac:dyDescent="0.25">
      <c r="A199" s="6">
        <v>215</v>
      </c>
      <c r="B199">
        <v>4</v>
      </c>
      <c r="C199" s="7">
        <v>1.3</v>
      </c>
      <c r="D199" s="7"/>
      <c r="E199">
        <v>0</v>
      </c>
    </row>
    <row r="200" spans="1:5" x14ac:dyDescent="0.25">
      <c r="A200" s="6">
        <v>216</v>
      </c>
      <c r="B200">
        <v>26</v>
      </c>
      <c r="C200" s="7">
        <v>1.5</v>
      </c>
      <c r="D200" s="7"/>
      <c r="E200">
        <v>0</v>
      </c>
    </row>
    <row r="201" spans="1:5" x14ac:dyDescent="0.25">
      <c r="A201" s="6">
        <v>217</v>
      </c>
      <c r="B201">
        <v>7</v>
      </c>
      <c r="C201" s="7">
        <v>2.2000000000000002</v>
      </c>
      <c r="D201" s="7"/>
      <c r="E201">
        <v>0</v>
      </c>
    </row>
    <row r="202" spans="1:5" x14ac:dyDescent="0.25">
      <c r="A202" s="6">
        <v>218</v>
      </c>
      <c r="B202">
        <v>33</v>
      </c>
      <c r="C202" s="7">
        <v>1</v>
      </c>
      <c r="D202" s="7"/>
      <c r="E202">
        <v>0</v>
      </c>
    </row>
    <row r="203" spans="1:5" x14ac:dyDescent="0.25">
      <c r="A203" s="6">
        <v>219</v>
      </c>
      <c r="B203">
        <v>5</v>
      </c>
      <c r="C203" s="7">
        <v>1.2</v>
      </c>
      <c r="D203" s="7"/>
      <c r="E203">
        <v>0</v>
      </c>
    </row>
    <row r="204" spans="1:5" x14ac:dyDescent="0.25">
      <c r="A204" s="6">
        <v>220</v>
      </c>
      <c r="B204">
        <v>5</v>
      </c>
      <c r="C204" s="7">
        <v>1.1000000000000001</v>
      </c>
      <c r="D204" s="7"/>
      <c r="E204">
        <v>0</v>
      </c>
    </row>
    <row r="205" spans="1:5" x14ac:dyDescent="0.25">
      <c r="A205" s="6">
        <v>221</v>
      </c>
      <c r="B205">
        <v>7</v>
      </c>
      <c r="C205" s="7">
        <v>1.2</v>
      </c>
      <c r="D205" s="7"/>
      <c r="E205">
        <v>0</v>
      </c>
    </row>
    <row r="206" spans="1:5" x14ac:dyDescent="0.25">
      <c r="A206" s="6">
        <v>222</v>
      </c>
      <c r="B206">
        <v>5</v>
      </c>
      <c r="C206" s="7">
        <v>1.2</v>
      </c>
      <c r="D206" s="7"/>
      <c r="E206">
        <v>0</v>
      </c>
    </row>
    <row r="207" spans="1:5" x14ac:dyDescent="0.25">
      <c r="A207" s="6">
        <v>223</v>
      </c>
      <c r="B207">
        <v>10</v>
      </c>
      <c r="C207" s="7">
        <v>1.2</v>
      </c>
      <c r="D207" s="7"/>
      <c r="E207">
        <v>0</v>
      </c>
    </row>
    <row r="208" spans="1:5" x14ac:dyDescent="0.25">
      <c r="A208" s="6">
        <v>224</v>
      </c>
      <c r="B208">
        <v>14</v>
      </c>
      <c r="C208" s="7">
        <v>1.7</v>
      </c>
      <c r="D208" s="7"/>
      <c r="E208">
        <v>0</v>
      </c>
    </row>
    <row r="209" spans="1:6" x14ac:dyDescent="0.25">
      <c r="A209" s="6">
        <v>225</v>
      </c>
      <c r="B209">
        <v>6</v>
      </c>
      <c r="C209" s="7">
        <v>1.2</v>
      </c>
      <c r="D209" s="7"/>
      <c r="E209">
        <v>0</v>
      </c>
    </row>
    <row r="210" spans="1:6" x14ac:dyDescent="0.25">
      <c r="A210" s="6">
        <v>226</v>
      </c>
      <c r="B210">
        <v>5</v>
      </c>
      <c r="C210" s="7">
        <v>1</v>
      </c>
      <c r="D210" s="7"/>
      <c r="E210">
        <v>0</v>
      </c>
    </row>
    <row r="211" spans="1:6" x14ac:dyDescent="0.25">
      <c r="A211" s="6">
        <v>227</v>
      </c>
      <c r="B211">
        <v>7</v>
      </c>
      <c r="C211" s="7">
        <v>1</v>
      </c>
      <c r="D211" s="7"/>
      <c r="E211">
        <v>0</v>
      </c>
    </row>
    <row r="212" spans="1:6" x14ac:dyDescent="0.25">
      <c r="A212" s="6">
        <v>228</v>
      </c>
      <c r="B212">
        <v>1</v>
      </c>
      <c r="C212" s="7">
        <v>1.5</v>
      </c>
      <c r="D212" s="7"/>
      <c r="E212">
        <v>0</v>
      </c>
    </row>
    <row r="213" spans="1:6" x14ac:dyDescent="0.25">
      <c r="A213" s="6">
        <v>229</v>
      </c>
      <c r="B213">
        <v>3</v>
      </c>
      <c r="C213" s="7">
        <v>2</v>
      </c>
      <c r="D213" s="7"/>
      <c r="E213">
        <v>0</v>
      </c>
    </row>
    <row r="214" spans="1:6" x14ac:dyDescent="0.25">
      <c r="A214" s="6">
        <v>230</v>
      </c>
      <c r="B214">
        <v>1</v>
      </c>
      <c r="C214" s="7">
        <v>1</v>
      </c>
      <c r="D214" s="7"/>
      <c r="E214">
        <v>0</v>
      </c>
    </row>
    <row r="215" spans="1:6" x14ac:dyDescent="0.25">
      <c r="A215" s="6">
        <v>231</v>
      </c>
      <c r="B215">
        <v>6</v>
      </c>
      <c r="C215" s="7">
        <v>1.2</v>
      </c>
      <c r="D215" s="7"/>
      <c r="E215">
        <v>0</v>
      </c>
    </row>
    <row r="216" spans="1:6" x14ac:dyDescent="0.25">
      <c r="A216" s="6">
        <v>232</v>
      </c>
      <c r="B216">
        <v>4</v>
      </c>
      <c r="C216" s="7">
        <v>1.1000000000000001</v>
      </c>
      <c r="D216" s="7"/>
      <c r="E216">
        <v>0</v>
      </c>
    </row>
    <row r="217" spans="1:6" x14ac:dyDescent="0.25">
      <c r="A217" s="6">
        <v>200</v>
      </c>
      <c r="B217">
        <v>6</v>
      </c>
      <c r="C217" s="7">
        <v>1.2</v>
      </c>
      <c r="D217" s="7"/>
      <c r="E217">
        <v>0</v>
      </c>
    </row>
    <row r="218" spans="1:6" x14ac:dyDescent="0.25">
      <c r="A218" s="6" t="s">
        <v>2225</v>
      </c>
      <c r="B218">
        <v>4310</v>
      </c>
      <c r="C218" s="7">
        <v>845.90000000000032</v>
      </c>
      <c r="D218" s="7">
        <v>515.46312000000023</v>
      </c>
      <c r="E218">
        <v>120</v>
      </c>
      <c r="F218">
        <v>395</v>
      </c>
    </row>
    <row r="219" spans="1:6" x14ac:dyDescent="0.25">
      <c r="A219" s="6"/>
      <c r="C219" s="7"/>
      <c r="D219" s="7"/>
      <c r="E219" s="7"/>
    </row>
  </sheetData>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805"/>
  <sheetViews>
    <sheetView workbookViewId="0"/>
  </sheetViews>
  <sheetFormatPr defaultColWidth="8.7109375" defaultRowHeight="15" x14ac:dyDescent="0.25"/>
  <sheetData>
    <row r="1" spans="1:12" s="26" customFormat="1" x14ac:dyDescent="0.25">
      <c r="A1" s="26" t="s">
        <v>651</v>
      </c>
      <c r="B1" s="26" t="s">
        <v>757</v>
      </c>
      <c r="C1" s="26" t="s">
        <v>758</v>
      </c>
      <c r="D1" s="26" t="s">
        <v>759</v>
      </c>
      <c r="E1" s="26" t="s">
        <v>760</v>
      </c>
      <c r="F1" s="26" t="s">
        <v>761</v>
      </c>
      <c r="G1" s="26" t="s">
        <v>762</v>
      </c>
      <c r="H1" s="26" t="s">
        <v>763</v>
      </c>
      <c r="I1" s="26" t="s">
        <v>649</v>
      </c>
      <c r="J1" s="26" t="s">
        <v>764</v>
      </c>
      <c r="K1" s="26" t="s">
        <v>765</v>
      </c>
      <c r="L1" s="26" t="s">
        <v>766</v>
      </c>
    </row>
    <row r="2" spans="1:12" x14ac:dyDescent="0.25">
      <c r="A2" t="s">
        <v>677</v>
      </c>
      <c r="B2" t="s">
        <v>767</v>
      </c>
      <c r="D2" t="s">
        <v>768</v>
      </c>
      <c r="E2" t="s">
        <v>769</v>
      </c>
      <c r="F2" t="s">
        <v>770</v>
      </c>
      <c r="G2" t="s">
        <v>771</v>
      </c>
      <c r="H2" t="s">
        <v>771</v>
      </c>
      <c r="I2" t="s">
        <v>772</v>
      </c>
      <c r="J2" t="s">
        <v>773</v>
      </c>
      <c r="K2" t="s">
        <v>774</v>
      </c>
      <c r="L2" t="s">
        <v>775</v>
      </c>
    </row>
    <row r="3" spans="1:12" x14ac:dyDescent="0.25">
      <c r="A3" t="s">
        <v>678</v>
      </c>
      <c r="B3" t="s">
        <v>776</v>
      </c>
      <c r="D3" t="s">
        <v>768</v>
      </c>
      <c r="E3" t="s">
        <v>769</v>
      </c>
      <c r="F3" t="s">
        <v>770</v>
      </c>
      <c r="G3" t="s">
        <v>771</v>
      </c>
      <c r="H3" t="s">
        <v>771</v>
      </c>
      <c r="I3" t="s">
        <v>772</v>
      </c>
      <c r="J3" t="s">
        <v>773</v>
      </c>
      <c r="K3" t="s">
        <v>648</v>
      </c>
      <c r="L3" t="s">
        <v>777</v>
      </c>
    </row>
    <row r="4" spans="1:12" x14ac:dyDescent="0.25">
      <c r="A4" t="s">
        <v>678</v>
      </c>
      <c r="B4" t="s">
        <v>778</v>
      </c>
      <c r="D4" t="s">
        <v>768</v>
      </c>
      <c r="E4" t="s">
        <v>769</v>
      </c>
      <c r="F4" t="s">
        <v>770</v>
      </c>
      <c r="G4" t="s">
        <v>779</v>
      </c>
      <c r="H4" t="s">
        <v>648</v>
      </c>
      <c r="I4" t="s">
        <v>780</v>
      </c>
      <c r="J4" t="s">
        <v>773</v>
      </c>
      <c r="K4" t="s">
        <v>648</v>
      </c>
      <c r="L4" t="s">
        <v>781</v>
      </c>
    </row>
    <row r="5" spans="1:12" x14ac:dyDescent="0.25">
      <c r="A5" t="s">
        <v>679</v>
      </c>
      <c r="B5" t="s">
        <v>782</v>
      </c>
      <c r="C5" t="s">
        <v>783</v>
      </c>
      <c r="D5" t="s">
        <v>113</v>
      </c>
      <c r="E5" t="s">
        <v>784</v>
      </c>
      <c r="F5" t="s">
        <v>770</v>
      </c>
      <c r="G5" t="s">
        <v>785</v>
      </c>
      <c r="H5" t="s">
        <v>648</v>
      </c>
      <c r="I5" t="s">
        <v>780</v>
      </c>
      <c r="J5" t="s">
        <v>773</v>
      </c>
      <c r="K5" t="s">
        <v>130</v>
      </c>
      <c r="L5" t="s">
        <v>130</v>
      </c>
    </row>
    <row r="6" spans="1:12" x14ac:dyDescent="0.25">
      <c r="A6" t="s">
        <v>679</v>
      </c>
      <c r="B6" t="s">
        <v>786</v>
      </c>
      <c r="D6" t="s">
        <v>768</v>
      </c>
      <c r="E6" t="s">
        <v>784</v>
      </c>
      <c r="F6" t="s">
        <v>770</v>
      </c>
      <c r="G6" t="s">
        <v>787</v>
      </c>
      <c r="H6" t="s">
        <v>648</v>
      </c>
      <c r="I6" t="s">
        <v>780</v>
      </c>
      <c r="J6" t="s">
        <v>773</v>
      </c>
      <c r="K6" t="s">
        <v>130</v>
      </c>
      <c r="L6" t="s">
        <v>130</v>
      </c>
    </row>
    <row r="7" spans="1:12" x14ac:dyDescent="0.25">
      <c r="A7" t="s">
        <v>679</v>
      </c>
      <c r="B7" t="s">
        <v>788</v>
      </c>
      <c r="D7" t="s">
        <v>768</v>
      </c>
      <c r="E7" t="s">
        <v>784</v>
      </c>
      <c r="F7" t="s">
        <v>770</v>
      </c>
      <c r="G7" t="s">
        <v>787</v>
      </c>
      <c r="H7" t="s">
        <v>648</v>
      </c>
      <c r="I7" t="s">
        <v>780</v>
      </c>
      <c r="J7" t="s">
        <v>773</v>
      </c>
      <c r="K7" t="s">
        <v>130</v>
      </c>
      <c r="L7" t="s">
        <v>130</v>
      </c>
    </row>
    <row r="8" spans="1:12" x14ac:dyDescent="0.25">
      <c r="A8" t="s">
        <v>679</v>
      </c>
      <c r="B8" t="s">
        <v>789</v>
      </c>
      <c r="D8" t="s">
        <v>768</v>
      </c>
      <c r="E8" t="s">
        <v>784</v>
      </c>
      <c r="F8" t="s">
        <v>770</v>
      </c>
      <c r="G8" t="s">
        <v>790</v>
      </c>
      <c r="H8" t="s">
        <v>648</v>
      </c>
      <c r="I8" t="s">
        <v>780</v>
      </c>
      <c r="J8" t="s">
        <v>773</v>
      </c>
      <c r="K8" t="s">
        <v>130</v>
      </c>
      <c r="L8" t="s">
        <v>130</v>
      </c>
    </row>
    <row r="9" spans="1:12" x14ac:dyDescent="0.25">
      <c r="A9" t="s">
        <v>680</v>
      </c>
      <c r="B9" t="s">
        <v>791</v>
      </c>
      <c r="C9" t="s">
        <v>792</v>
      </c>
      <c r="D9" t="s">
        <v>768</v>
      </c>
      <c r="E9" t="s">
        <v>769</v>
      </c>
      <c r="F9" t="s">
        <v>793</v>
      </c>
      <c r="G9" t="s">
        <v>771</v>
      </c>
      <c r="H9" t="s">
        <v>771</v>
      </c>
      <c r="I9" t="s">
        <v>772</v>
      </c>
      <c r="J9" t="s">
        <v>773</v>
      </c>
      <c r="K9" t="s">
        <v>794</v>
      </c>
      <c r="L9" t="s">
        <v>795</v>
      </c>
    </row>
    <row r="10" spans="1:12" x14ac:dyDescent="0.25">
      <c r="A10" t="s">
        <v>681</v>
      </c>
      <c r="B10" t="s">
        <v>796</v>
      </c>
      <c r="D10" t="s">
        <v>768</v>
      </c>
      <c r="E10" t="s">
        <v>769</v>
      </c>
      <c r="F10" t="s">
        <v>793</v>
      </c>
      <c r="G10" t="s">
        <v>130</v>
      </c>
      <c r="H10" t="s">
        <v>797</v>
      </c>
      <c r="I10" t="s">
        <v>798</v>
      </c>
      <c r="J10" t="s">
        <v>799</v>
      </c>
      <c r="K10" t="s">
        <v>800</v>
      </c>
      <c r="L10" t="s">
        <v>801</v>
      </c>
    </row>
    <row r="11" spans="1:12" x14ac:dyDescent="0.25">
      <c r="A11" t="s">
        <v>681</v>
      </c>
      <c r="B11" t="s">
        <v>802</v>
      </c>
      <c r="D11" t="s">
        <v>768</v>
      </c>
      <c r="E11" t="s">
        <v>769</v>
      </c>
      <c r="F11" t="s">
        <v>130</v>
      </c>
      <c r="G11" t="s">
        <v>803</v>
      </c>
      <c r="H11" t="s">
        <v>648</v>
      </c>
      <c r="I11" t="s">
        <v>804</v>
      </c>
      <c r="J11" t="s">
        <v>805</v>
      </c>
      <c r="K11" t="s">
        <v>648</v>
      </c>
      <c r="L11" t="s">
        <v>777</v>
      </c>
    </row>
    <row r="12" spans="1:12" x14ac:dyDescent="0.25">
      <c r="A12" t="s">
        <v>682</v>
      </c>
      <c r="B12" t="s">
        <v>806</v>
      </c>
      <c r="D12" t="s">
        <v>768</v>
      </c>
      <c r="E12" t="s">
        <v>769</v>
      </c>
      <c r="F12" t="s">
        <v>770</v>
      </c>
      <c r="G12" t="s">
        <v>807</v>
      </c>
      <c r="H12" t="s">
        <v>648</v>
      </c>
      <c r="I12" t="s">
        <v>780</v>
      </c>
      <c r="J12" t="s">
        <v>773</v>
      </c>
      <c r="K12" t="s">
        <v>648</v>
      </c>
      <c r="L12" t="s">
        <v>777</v>
      </c>
    </row>
    <row r="13" spans="1:12" x14ac:dyDescent="0.25">
      <c r="A13" t="s">
        <v>682</v>
      </c>
      <c r="B13" t="s">
        <v>808</v>
      </c>
      <c r="D13" t="s">
        <v>768</v>
      </c>
      <c r="E13" t="s">
        <v>769</v>
      </c>
      <c r="F13" t="s">
        <v>770</v>
      </c>
      <c r="G13" t="s">
        <v>809</v>
      </c>
      <c r="H13" t="s">
        <v>648</v>
      </c>
      <c r="I13" t="s">
        <v>780</v>
      </c>
      <c r="J13" t="s">
        <v>773</v>
      </c>
      <c r="K13" t="s">
        <v>648</v>
      </c>
      <c r="L13" t="s">
        <v>781</v>
      </c>
    </row>
    <row r="14" spans="1:12" x14ac:dyDescent="0.25">
      <c r="A14" t="s">
        <v>682</v>
      </c>
      <c r="B14" t="s">
        <v>810</v>
      </c>
      <c r="D14" t="s">
        <v>768</v>
      </c>
      <c r="E14" t="s">
        <v>769</v>
      </c>
      <c r="F14" t="s">
        <v>770</v>
      </c>
      <c r="G14" t="s">
        <v>811</v>
      </c>
      <c r="H14" t="s">
        <v>648</v>
      </c>
      <c r="I14" t="s">
        <v>780</v>
      </c>
      <c r="J14" t="s">
        <v>773</v>
      </c>
      <c r="K14" t="s">
        <v>648</v>
      </c>
      <c r="L14" t="s">
        <v>648</v>
      </c>
    </row>
    <row r="15" spans="1:12" x14ac:dyDescent="0.25">
      <c r="A15" t="s">
        <v>682</v>
      </c>
      <c r="B15" t="s">
        <v>812</v>
      </c>
      <c r="D15" t="s">
        <v>768</v>
      </c>
      <c r="E15" t="s">
        <v>769</v>
      </c>
      <c r="F15" t="s">
        <v>770</v>
      </c>
      <c r="G15" t="s">
        <v>779</v>
      </c>
      <c r="H15" t="s">
        <v>648</v>
      </c>
      <c r="I15" t="s">
        <v>780</v>
      </c>
      <c r="J15" t="s">
        <v>773</v>
      </c>
      <c r="K15" t="s">
        <v>648</v>
      </c>
      <c r="L15" t="s">
        <v>813</v>
      </c>
    </row>
    <row r="16" spans="1:12" x14ac:dyDescent="0.25">
      <c r="A16" t="s">
        <v>683</v>
      </c>
      <c r="B16" t="s">
        <v>796</v>
      </c>
      <c r="D16" t="s">
        <v>768</v>
      </c>
      <c r="E16" t="s">
        <v>769</v>
      </c>
      <c r="F16" t="s">
        <v>770</v>
      </c>
      <c r="G16" t="s">
        <v>771</v>
      </c>
      <c r="H16" t="s">
        <v>771</v>
      </c>
      <c r="I16" t="s">
        <v>780</v>
      </c>
      <c r="J16" t="s">
        <v>773</v>
      </c>
      <c r="K16" t="s">
        <v>800</v>
      </c>
      <c r="L16" t="s">
        <v>801</v>
      </c>
    </row>
    <row r="17" spans="1:12" x14ac:dyDescent="0.25">
      <c r="A17" t="s">
        <v>684</v>
      </c>
      <c r="B17" t="s">
        <v>814</v>
      </c>
      <c r="D17" t="s">
        <v>768</v>
      </c>
      <c r="E17" t="s">
        <v>769</v>
      </c>
      <c r="F17" t="s">
        <v>770</v>
      </c>
      <c r="G17" t="s">
        <v>771</v>
      </c>
      <c r="H17" t="s">
        <v>771</v>
      </c>
      <c r="I17" t="s">
        <v>804</v>
      </c>
      <c r="J17" t="s">
        <v>815</v>
      </c>
      <c r="K17" t="s">
        <v>648</v>
      </c>
      <c r="L17" t="s">
        <v>777</v>
      </c>
    </row>
    <row r="18" spans="1:12" x14ac:dyDescent="0.25">
      <c r="A18" t="s">
        <v>685</v>
      </c>
      <c r="B18" t="s">
        <v>816</v>
      </c>
      <c r="D18" t="s">
        <v>768</v>
      </c>
      <c r="E18" t="s">
        <v>817</v>
      </c>
      <c r="F18" t="s">
        <v>770</v>
      </c>
      <c r="G18" t="s">
        <v>818</v>
      </c>
      <c r="H18" t="s">
        <v>648</v>
      </c>
      <c r="I18" t="s">
        <v>804</v>
      </c>
      <c r="J18" t="s">
        <v>819</v>
      </c>
      <c r="K18" t="s">
        <v>648</v>
      </c>
      <c r="L18" t="s">
        <v>648</v>
      </c>
    </row>
    <row r="19" spans="1:12" x14ac:dyDescent="0.25">
      <c r="A19" t="s">
        <v>685</v>
      </c>
      <c r="B19" t="s">
        <v>820</v>
      </c>
      <c r="D19" t="s">
        <v>768</v>
      </c>
      <c r="E19" t="s">
        <v>769</v>
      </c>
      <c r="F19" t="s">
        <v>793</v>
      </c>
      <c r="G19" t="s">
        <v>821</v>
      </c>
      <c r="H19" t="s">
        <v>648</v>
      </c>
      <c r="I19" t="s">
        <v>822</v>
      </c>
      <c r="J19" t="s">
        <v>823</v>
      </c>
      <c r="K19" t="s">
        <v>648</v>
      </c>
      <c r="L19" t="s">
        <v>777</v>
      </c>
    </row>
    <row r="20" spans="1:12" x14ac:dyDescent="0.25">
      <c r="A20" t="s">
        <v>685</v>
      </c>
      <c r="B20" t="s">
        <v>824</v>
      </c>
      <c r="D20" t="s">
        <v>768</v>
      </c>
      <c r="E20" t="s">
        <v>825</v>
      </c>
      <c r="F20" t="s">
        <v>770</v>
      </c>
      <c r="G20" t="s">
        <v>130</v>
      </c>
      <c r="H20" t="s">
        <v>648</v>
      </c>
      <c r="I20" t="s">
        <v>780</v>
      </c>
      <c r="J20" t="s">
        <v>773</v>
      </c>
      <c r="K20" t="s">
        <v>826</v>
      </c>
      <c r="L20" t="s">
        <v>648</v>
      </c>
    </row>
    <row r="21" spans="1:12" x14ac:dyDescent="0.25">
      <c r="A21" t="s">
        <v>685</v>
      </c>
      <c r="B21" t="s">
        <v>827</v>
      </c>
      <c r="D21" t="s">
        <v>828</v>
      </c>
      <c r="E21" t="s">
        <v>829</v>
      </c>
      <c r="F21" t="s">
        <v>130</v>
      </c>
      <c r="G21" t="s">
        <v>130</v>
      </c>
      <c r="H21" t="s">
        <v>648</v>
      </c>
      <c r="I21" t="s">
        <v>830</v>
      </c>
      <c r="J21" t="s">
        <v>831</v>
      </c>
      <c r="K21" t="s">
        <v>648</v>
      </c>
      <c r="L21" t="s">
        <v>648</v>
      </c>
    </row>
    <row r="22" spans="1:12" x14ac:dyDescent="0.25">
      <c r="A22" t="s">
        <v>685</v>
      </c>
      <c r="B22" t="s">
        <v>832</v>
      </c>
      <c r="D22" t="s">
        <v>768</v>
      </c>
      <c r="E22" t="s">
        <v>769</v>
      </c>
      <c r="F22" t="s">
        <v>770</v>
      </c>
      <c r="G22" t="s">
        <v>130</v>
      </c>
      <c r="H22" t="s">
        <v>648</v>
      </c>
      <c r="I22" t="s">
        <v>780</v>
      </c>
      <c r="J22" t="s">
        <v>773</v>
      </c>
      <c r="K22" t="s">
        <v>648</v>
      </c>
      <c r="L22" t="s">
        <v>648</v>
      </c>
    </row>
    <row r="23" spans="1:12" x14ac:dyDescent="0.25">
      <c r="A23" t="s">
        <v>685</v>
      </c>
      <c r="B23" t="s">
        <v>833</v>
      </c>
      <c r="C23" t="s">
        <v>792</v>
      </c>
      <c r="D23" t="s">
        <v>834</v>
      </c>
      <c r="E23" t="s">
        <v>829</v>
      </c>
      <c r="F23" t="s">
        <v>770</v>
      </c>
      <c r="G23" t="s">
        <v>130</v>
      </c>
      <c r="H23" t="s">
        <v>648</v>
      </c>
      <c r="I23" t="s">
        <v>830</v>
      </c>
      <c r="J23" t="s">
        <v>831</v>
      </c>
      <c r="K23" t="s">
        <v>835</v>
      </c>
      <c r="L23" t="s">
        <v>836</v>
      </c>
    </row>
    <row r="24" spans="1:12" x14ac:dyDescent="0.25">
      <c r="A24" t="s">
        <v>685</v>
      </c>
      <c r="B24" t="s">
        <v>837</v>
      </c>
      <c r="D24" t="s">
        <v>834</v>
      </c>
      <c r="E24" t="s">
        <v>817</v>
      </c>
      <c r="F24" t="s">
        <v>770</v>
      </c>
      <c r="G24" t="s">
        <v>130</v>
      </c>
      <c r="H24" t="s">
        <v>648</v>
      </c>
      <c r="I24" t="s">
        <v>830</v>
      </c>
      <c r="J24" t="s">
        <v>831</v>
      </c>
      <c r="K24" t="s">
        <v>838</v>
      </c>
      <c r="L24" t="s">
        <v>839</v>
      </c>
    </row>
    <row r="25" spans="1:12" x14ac:dyDescent="0.25">
      <c r="A25" t="s">
        <v>685</v>
      </c>
      <c r="B25" t="s">
        <v>840</v>
      </c>
      <c r="C25" t="s">
        <v>792</v>
      </c>
      <c r="D25" t="s">
        <v>841</v>
      </c>
      <c r="E25" t="s">
        <v>825</v>
      </c>
      <c r="F25" t="s">
        <v>130</v>
      </c>
      <c r="G25" t="s">
        <v>130</v>
      </c>
      <c r="H25" t="s">
        <v>648</v>
      </c>
      <c r="I25" t="s">
        <v>830</v>
      </c>
      <c r="J25" t="s">
        <v>842</v>
      </c>
      <c r="K25" t="s">
        <v>843</v>
      </c>
      <c r="L25" t="s">
        <v>844</v>
      </c>
    </row>
    <row r="26" spans="1:12" x14ac:dyDescent="0.25">
      <c r="A26" t="s">
        <v>685</v>
      </c>
      <c r="B26" t="s">
        <v>845</v>
      </c>
      <c r="D26" t="s">
        <v>846</v>
      </c>
      <c r="E26" t="s">
        <v>769</v>
      </c>
      <c r="F26" t="s">
        <v>130</v>
      </c>
      <c r="G26" t="s">
        <v>130</v>
      </c>
      <c r="H26" t="s">
        <v>648</v>
      </c>
      <c r="I26" t="s">
        <v>830</v>
      </c>
      <c r="J26" t="s">
        <v>831</v>
      </c>
      <c r="K26" t="s">
        <v>648</v>
      </c>
      <c r="L26" t="s">
        <v>648</v>
      </c>
    </row>
    <row r="27" spans="1:12" x14ac:dyDescent="0.25">
      <c r="A27" t="s">
        <v>685</v>
      </c>
      <c r="B27" t="s">
        <v>847</v>
      </c>
      <c r="D27" t="s">
        <v>768</v>
      </c>
      <c r="E27" t="s">
        <v>848</v>
      </c>
      <c r="F27" t="s">
        <v>770</v>
      </c>
      <c r="G27" t="s">
        <v>130</v>
      </c>
      <c r="H27" t="s">
        <v>648</v>
      </c>
      <c r="I27" t="s">
        <v>780</v>
      </c>
      <c r="J27" t="s">
        <v>773</v>
      </c>
      <c r="K27" t="s">
        <v>648</v>
      </c>
      <c r="L27" t="s">
        <v>836</v>
      </c>
    </row>
    <row r="28" spans="1:12" x14ac:dyDescent="0.25">
      <c r="A28" t="s">
        <v>685</v>
      </c>
      <c r="B28" t="s">
        <v>849</v>
      </c>
      <c r="D28" t="s">
        <v>850</v>
      </c>
      <c r="E28" t="s">
        <v>829</v>
      </c>
      <c r="F28" t="s">
        <v>130</v>
      </c>
      <c r="G28" t="s">
        <v>130</v>
      </c>
      <c r="H28" t="s">
        <v>648</v>
      </c>
      <c r="I28" t="s">
        <v>830</v>
      </c>
      <c r="J28" t="s">
        <v>831</v>
      </c>
      <c r="K28" t="s">
        <v>648</v>
      </c>
      <c r="L28" t="s">
        <v>648</v>
      </c>
    </row>
    <row r="29" spans="1:12" x14ac:dyDescent="0.25">
      <c r="A29" t="s">
        <v>685</v>
      </c>
      <c r="B29" t="s">
        <v>851</v>
      </c>
      <c r="D29" t="s">
        <v>852</v>
      </c>
      <c r="E29" t="s">
        <v>829</v>
      </c>
      <c r="F29" t="s">
        <v>130</v>
      </c>
      <c r="G29" t="s">
        <v>130</v>
      </c>
      <c r="H29" t="s">
        <v>648</v>
      </c>
      <c r="I29" t="s">
        <v>830</v>
      </c>
      <c r="J29" t="s">
        <v>831</v>
      </c>
      <c r="K29" t="s">
        <v>853</v>
      </c>
      <c r="L29" t="s">
        <v>648</v>
      </c>
    </row>
    <row r="30" spans="1:12" x14ac:dyDescent="0.25">
      <c r="A30" t="s">
        <v>685</v>
      </c>
      <c r="B30" t="s">
        <v>854</v>
      </c>
      <c r="C30" t="s">
        <v>792</v>
      </c>
      <c r="D30" t="s">
        <v>834</v>
      </c>
      <c r="E30" t="s">
        <v>817</v>
      </c>
      <c r="F30" t="s">
        <v>770</v>
      </c>
      <c r="G30" t="s">
        <v>130</v>
      </c>
      <c r="H30" t="s">
        <v>648</v>
      </c>
      <c r="I30" t="s">
        <v>830</v>
      </c>
      <c r="J30" t="s">
        <v>831</v>
      </c>
      <c r="K30" t="s">
        <v>855</v>
      </c>
      <c r="L30" t="s">
        <v>856</v>
      </c>
    </row>
    <row r="31" spans="1:12" x14ac:dyDescent="0.25">
      <c r="A31" t="s">
        <v>685</v>
      </c>
      <c r="B31" t="s">
        <v>857</v>
      </c>
      <c r="D31" t="s">
        <v>768</v>
      </c>
      <c r="E31" t="s">
        <v>769</v>
      </c>
      <c r="F31" t="s">
        <v>770</v>
      </c>
      <c r="G31" t="s">
        <v>130</v>
      </c>
      <c r="H31" t="s">
        <v>648</v>
      </c>
      <c r="I31" t="s">
        <v>780</v>
      </c>
      <c r="J31" t="s">
        <v>773</v>
      </c>
      <c r="K31" t="s">
        <v>648</v>
      </c>
      <c r="L31" t="s">
        <v>777</v>
      </c>
    </row>
    <row r="32" spans="1:12" x14ac:dyDescent="0.25">
      <c r="A32" t="s">
        <v>685</v>
      </c>
      <c r="B32" t="s">
        <v>858</v>
      </c>
      <c r="D32" t="s">
        <v>648</v>
      </c>
      <c r="E32" t="s">
        <v>829</v>
      </c>
      <c r="F32" t="s">
        <v>130</v>
      </c>
      <c r="G32" t="s">
        <v>130</v>
      </c>
      <c r="H32" t="s">
        <v>648</v>
      </c>
      <c r="I32" t="s">
        <v>830</v>
      </c>
      <c r="J32" t="s">
        <v>831</v>
      </c>
      <c r="K32" t="s">
        <v>648</v>
      </c>
      <c r="L32" t="s">
        <v>648</v>
      </c>
    </row>
    <row r="33" spans="1:12" x14ac:dyDescent="0.25">
      <c r="A33" t="s">
        <v>685</v>
      </c>
      <c r="B33" t="s">
        <v>859</v>
      </c>
      <c r="D33" t="s">
        <v>768</v>
      </c>
      <c r="E33" t="s">
        <v>784</v>
      </c>
      <c r="F33" t="s">
        <v>770</v>
      </c>
      <c r="G33" t="s">
        <v>130</v>
      </c>
      <c r="H33" t="s">
        <v>648</v>
      </c>
      <c r="I33" t="s">
        <v>830</v>
      </c>
      <c r="J33" t="s">
        <v>831</v>
      </c>
      <c r="K33" t="s">
        <v>130</v>
      </c>
      <c r="L33" t="s">
        <v>130</v>
      </c>
    </row>
    <row r="34" spans="1:12" x14ac:dyDescent="0.25">
      <c r="A34" t="s">
        <v>685</v>
      </c>
      <c r="B34" t="s">
        <v>860</v>
      </c>
      <c r="D34" t="s">
        <v>768</v>
      </c>
      <c r="E34" t="s">
        <v>769</v>
      </c>
      <c r="F34" t="s">
        <v>770</v>
      </c>
      <c r="G34" t="s">
        <v>130</v>
      </c>
      <c r="H34" t="s">
        <v>648</v>
      </c>
      <c r="I34" t="s">
        <v>780</v>
      </c>
      <c r="J34" t="s">
        <v>773</v>
      </c>
      <c r="K34" t="s">
        <v>648</v>
      </c>
      <c r="L34" t="s">
        <v>777</v>
      </c>
    </row>
    <row r="35" spans="1:12" x14ac:dyDescent="0.25">
      <c r="A35" t="s">
        <v>132</v>
      </c>
      <c r="B35" t="s">
        <v>861</v>
      </c>
      <c r="D35" t="s">
        <v>768</v>
      </c>
      <c r="E35" t="s">
        <v>769</v>
      </c>
      <c r="F35" t="s">
        <v>793</v>
      </c>
      <c r="G35" t="s">
        <v>862</v>
      </c>
      <c r="H35" t="s">
        <v>648</v>
      </c>
      <c r="I35" t="s">
        <v>804</v>
      </c>
      <c r="J35" t="s">
        <v>863</v>
      </c>
      <c r="K35" t="s">
        <v>648</v>
      </c>
      <c r="L35" t="s">
        <v>777</v>
      </c>
    </row>
    <row r="36" spans="1:12" x14ac:dyDescent="0.25">
      <c r="A36" t="s">
        <v>132</v>
      </c>
      <c r="B36" t="s">
        <v>864</v>
      </c>
      <c r="D36" t="s">
        <v>768</v>
      </c>
      <c r="E36" t="s">
        <v>769</v>
      </c>
      <c r="F36" t="s">
        <v>793</v>
      </c>
      <c r="G36" t="s">
        <v>865</v>
      </c>
      <c r="H36" t="s">
        <v>648</v>
      </c>
      <c r="I36" t="s">
        <v>804</v>
      </c>
      <c r="J36" t="s">
        <v>863</v>
      </c>
      <c r="K36" t="s">
        <v>648</v>
      </c>
      <c r="L36" t="s">
        <v>648</v>
      </c>
    </row>
    <row r="37" spans="1:12" x14ac:dyDescent="0.25">
      <c r="A37" t="s">
        <v>132</v>
      </c>
      <c r="B37" t="s">
        <v>866</v>
      </c>
      <c r="D37" t="s">
        <v>768</v>
      </c>
      <c r="E37" t="s">
        <v>769</v>
      </c>
      <c r="F37" t="s">
        <v>867</v>
      </c>
      <c r="G37" t="s">
        <v>868</v>
      </c>
      <c r="H37" t="s">
        <v>648</v>
      </c>
      <c r="I37" t="s">
        <v>804</v>
      </c>
      <c r="J37" t="s">
        <v>863</v>
      </c>
      <c r="K37" t="s">
        <v>648</v>
      </c>
      <c r="L37" t="s">
        <v>777</v>
      </c>
    </row>
    <row r="38" spans="1:12" x14ac:dyDescent="0.25">
      <c r="A38" t="s">
        <v>132</v>
      </c>
      <c r="B38" t="s">
        <v>869</v>
      </c>
      <c r="D38" t="s">
        <v>834</v>
      </c>
      <c r="E38" t="s">
        <v>848</v>
      </c>
      <c r="F38" t="s">
        <v>867</v>
      </c>
      <c r="G38" t="s">
        <v>870</v>
      </c>
      <c r="H38" t="s">
        <v>648</v>
      </c>
      <c r="I38" t="s">
        <v>830</v>
      </c>
      <c r="J38" t="s">
        <v>871</v>
      </c>
      <c r="K38" t="s">
        <v>648</v>
      </c>
      <c r="L38" t="s">
        <v>648</v>
      </c>
    </row>
    <row r="39" spans="1:12" x14ac:dyDescent="0.25">
      <c r="A39" t="s">
        <v>132</v>
      </c>
      <c r="B39" t="s">
        <v>872</v>
      </c>
      <c r="C39" t="s">
        <v>792</v>
      </c>
      <c r="D39" t="s">
        <v>834</v>
      </c>
      <c r="E39" t="s">
        <v>769</v>
      </c>
      <c r="F39" t="s">
        <v>770</v>
      </c>
      <c r="G39" t="s">
        <v>130</v>
      </c>
      <c r="H39" t="s">
        <v>873</v>
      </c>
      <c r="I39" t="s">
        <v>874</v>
      </c>
      <c r="J39" t="s">
        <v>875</v>
      </c>
      <c r="K39" t="s">
        <v>648</v>
      </c>
      <c r="L39" t="s">
        <v>648</v>
      </c>
    </row>
    <row r="40" spans="1:12" x14ac:dyDescent="0.25">
      <c r="A40" t="s">
        <v>132</v>
      </c>
      <c r="B40" t="s">
        <v>876</v>
      </c>
      <c r="C40" t="s">
        <v>792</v>
      </c>
      <c r="D40" t="s">
        <v>877</v>
      </c>
      <c r="E40" t="s">
        <v>825</v>
      </c>
      <c r="F40" t="s">
        <v>770</v>
      </c>
      <c r="G40" t="s">
        <v>878</v>
      </c>
      <c r="H40" t="s">
        <v>648</v>
      </c>
      <c r="I40" t="s">
        <v>874</v>
      </c>
      <c r="J40" t="s">
        <v>875</v>
      </c>
      <c r="K40" t="s">
        <v>879</v>
      </c>
      <c r="L40" t="s">
        <v>648</v>
      </c>
    </row>
    <row r="41" spans="1:12" x14ac:dyDescent="0.25">
      <c r="A41" t="s">
        <v>132</v>
      </c>
      <c r="B41" t="s">
        <v>880</v>
      </c>
      <c r="C41" t="s">
        <v>792</v>
      </c>
      <c r="D41" t="s">
        <v>881</v>
      </c>
      <c r="E41" t="s">
        <v>825</v>
      </c>
      <c r="F41" t="s">
        <v>770</v>
      </c>
      <c r="G41" t="s">
        <v>882</v>
      </c>
      <c r="H41" t="s">
        <v>648</v>
      </c>
      <c r="I41" t="s">
        <v>874</v>
      </c>
      <c r="J41" t="s">
        <v>875</v>
      </c>
      <c r="K41" t="s">
        <v>648</v>
      </c>
      <c r="L41" t="s">
        <v>883</v>
      </c>
    </row>
    <row r="42" spans="1:12" x14ac:dyDescent="0.25">
      <c r="A42" t="s">
        <v>132</v>
      </c>
      <c r="B42" t="s">
        <v>884</v>
      </c>
      <c r="D42" t="s">
        <v>841</v>
      </c>
      <c r="E42" t="s">
        <v>829</v>
      </c>
      <c r="F42" t="s">
        <v>793</v>
      </c>
      <c r="G42" t="s">
        <v>885</v>
      </c>
      <c r="H42" t="s">
        <v>648</v>
      </c>
      <c r="I42" t="s">
        <v>830</v>
      </c>
      <c r="J42" t="s">
        <v>831</v>
      </c>
      <c r="K42" t="s">
        <v>886</v>
      </c>
      <c r="L42" t="s">
        <v>648</v>
      </c>
    </row>
    <row r="43" spans="1:12" x14ac:dyDescent="0.25">
      <c r="A43" t="s">
        <v>132</v>
      </c>
      <c r="B43" t="s">
        <v>887</v>
      </c>
      <c r="C43" t="s">
        <v>792</v>
      </c>
      <c r="D43" t="s">
        <v>834</v>
      </c>
      <c r="E43" t="s">
        <v>829</v>
      </c>
      <c r="F43" t="s">
        <v>867</v>
      </c>
      <c r="G43" t="s">
        <v>835</v>
      </c>
      <c r="H43" t="s">
        <v>648</v>
      </c>
      <c r="I43" t="s">
        <v>830</v>
      </c>
      <c r="J43" t="s">
        <v>888</v>
      </c>
      <c r="K43" t="s">
        <v>889</v>
      </c>
      <c r="L43" t="s">
        <v>890</v>
      </c>
    </row>
    <row r="44" spans="1:12" x14ac:dyDescent="0.25">
      <c r="A44" t="s">
        <v>132</v>
      </c>
      <c r="B44" t="s">
        <v>891</v>
      </c>
      <c r="C44" t="s">
        <v>892</v>
      </c>
      <c r="D44" t="s">
        <v>768</v>
      </c>
      <c r="E44" t="s">
        <v>784</v>
      </c>
      <c r="F44" t="s">
        <v>867</v>
      </c>
      <c r="G44" t="s">
        <v>893</v>
      </c>
      <c r="H44" t="s">
        <v>648</v>
      </c>
      <c r="I44" t="s">
        <v>804</v>
      </c>
      <c r="J44" t="s">
        <v>863</v>
      </c>
      <c r="K44" t="s">
        <v>130</v>
      </c>
      <c r="L44" t="s">
        <v>130</v>
      </c>
    </row>
    <row r="45" spans="1:12" x14ac:dyDescent="0.25">
      <c r="A45" t="s">
        <v>132</v>
      </c>
      <c r="B45" t="s">
        <v>894</v>
      </c>
      <c r="C45" t="s">
        <v>892</v>
      </c>
      <c r="D45" t="s">
        <v>768</v>
      </c>
      <c r="E45" t="s">
        <v>784</v>
      </c>
      <c r="F45" t="s">
        <v>867</v>
      </c>
      <c r="G45" t="s">
        <v>893</v>
      </c>
      <c r="H45" t="s">
        <v>648</v>
      </c>
      <c r="I45" t="s">
        <v>804</v>
      </c>
      <c r="J45" t="s">
        <v>863</v>
      </c>
      <c r="K45" t="s">
        <v>130</v>
      </c>
      <c r="L45" t="s">
        <v>130</v>
      </c>
    </row>
    <row r="46" spans="1:12" x14ac:dyDescent="0.25">
      <c r="A46" t="s">
        <v>132</v>
      </c>
      <c r="B46" t="s">
        <v>895</v>
      </c>
      <c r="C46" t="s">
        <v>792</v>
      </c>
      <c r="D46" t="s">
        <v>896</v>
      </c>
      <c r="E46" t="s">
        <v>897</v>
      </c>
      <c r="F46" t="s">
        <v>867</v>
      </c>
      <c r="G46" t="s">
        <v>898</v>
      </c>
      <c r="H46" t="s">
        <v>648</v>
      </c>
      <c r="I46" t="s">
        <v>899</v>
      </c>
      <c r="J46" t="s">
        <v>900</v>
      </c>
      <c r="K46" t="s">
        <v>901</v>
      </c>
      <c r="L46" t="s">
        <v>648</v>
      </c>
    </row>
    <row r="47" spans="1:12" x14ac:dyDescent="0.25">
      <c r="A47" t="s">
        <v>132</v>
      </c>
      <c r="B47" t="s">
        <v>902</v>
      </c>
      <c r="D47" t="s">
        <v>896</v>
      </c>
      <c r="E47" t="s">
        <v>897</v>
      </c>
      <c r="F47" t="s">
        <v>867</v>
      </c>
      <c r="G47" t="s">
        <v>903</v>
      </c>
      <c r="H47" t="s">
        <v>648</v>
      </c>
      <c r="I47" t="s">
        <v>899</v>
      </c>
      <c r="J47" t="s">
        <v>900</v>
      </c>
      <c r="K47" t="s">
        <v>904</v>
      </c>
      <c r="L47" t="s">
        <v>648</v>
      </c>
    </row>
    <row r="48" spans="1:12" x14ac:dyDescent="0.25">
      <c r="A48" t="s">
        <v>132</v>
      </c>
      <c r="B48" t="s">
        <v>905</v>
      </c>
      <c r="D48" t="s">
        <v>906</v>
      </c>
      <c r="E48" t="s">
        <v>848</v>
      </c>
      <c r="F48" t="s">
        <v>770</v>
      </c>
      <c r="G48" t="s">
        <v>130</v>
      </c>
      <c r="H48" t="s">
        <v>648</v>
      </c>
      <c r="I48" t="s">
        <v>907</v>
      </c>
      <c r="J48" t="s">
        <v>773</v>
      </c>
      <c r="K48" t="s">
        <v>648</v>
      </c>
      <c r="L48" t="s">
        <v>648</v>
      </c>
    </row>
    <row r="49" spans="1:12" x14ac:dyDescent="0.25">
      <c r="A49" t="s">
        <v>132</v>
      </c>
      <c r="B49" t="s">
        <v>908</v>
      </c>
      <c r="D49" t="s">
        <v>906</v>
      </c>
      <c r="E49" t="s">
        <v>848</v>
      </c>
      <c r="F49" t="s">
        <v>770</v>
      </c>
      <c r="G49" t="s">
        <v>130</v>
      </c>
      <c r="H49" t="s">
        <v>648</v>
      </c>
      <c r="I49" t="s">
        <v>907</v>
      </c>
      <c r="J49" t="s">
        <v>773</v>
      </c>
      <c r="K49" t="s">
        <v>648</v>
      </c>
      <c r="L49" t="s">
        <v>648</v>
      </c>
    </row>
    <row r="50" spans="1:12" x14ac:dyDescent="0.25">
      <c r="A50" t="s">
        <v>132</v>
      </c>
      <c r="B50" t="s">
        <v>909</v>
      </c>
      <c r="D50" t="s">
        <v>113</v>
      </c>
      <c r="E50" t="s">
        <v>769</v>
      </c>
      <c r="F50" t="s">
        <v>770</v>
      </c>
      <c r="G50" t="s">
        <v>130</v>
      </c>
      <c r="H50" t="s">
        <v>648</v>
      </c>
      <c r="I50" t="s">
        <v>910</v>
      </c>
      <c r="J50" t="s">
        <v>911</v>
      </c>
      <c r="K50" t="s">
        <v>912</v>
      </c>
      <c r="L50" t="s">
        <v>913</v>
      </c>
    </row>
    <row r="51" spans="1:12" x14ac:dyDescent="0.25">
      <c r="A51" t="s">
        <v>132</v>
      </c>
      <c r="B51" t="s">
        <v>914</v>
      </c>
      <c r="D51" t="s">
        <v>113</v>
      </c>
      <c r="E51" t="s">
        <v>769</v>
      </c>
      <c r="F51" t="s">
        <v>770</v>
      </c>
      <c r="G51" t="s">
        <v>130</v>
      </c>
      <c r="H51" t="s">
        <v>648</v>
      </c>
      <c r="I51" t="s">
        <v>910</v>
      </c>
      <c r="J51" t="s">
        <v>911</v>
      </c>
      <c r="K51" t="s">
        <v>903</v>
      </c>
      <c r="L51" t="s">
        <v>648</v>
      </c>
    </row>
    <row r="52" spans="1:12" x14ac:dyDescent="0.25">
      <c r="A52" t="s">
        <v>132</v>
      </c>
      <c r="B52" t="s">
        <v>915</v>
      </c>
      <c r="D52" t="s">
        <v>841</v>
      </c>
      <c r="E52" t="s">
        <v>848</v>
      </c>
      <c r="F52" t="s">
        <v>770</v>
      </c>
      <c r="G52" t="s">
        <v>130</v>
      </c>
      <c r="H52" t="s">
        <v>648</v>
      </c>
      <c r="I52" t="s">
        <v>899</v>
      </c>
      <c r="J52" t="s">
        <v>815</v>
      </c>
      <c r="K52" t="s">
        <v>916</v>
      </c>
      <c r="L52" t="s">
        <v>648</v>
      </c>
    </row>
    <row r="53" spans="1:12" x14ac:dyDescent="0.25">
      <c r="A53" t="s">
        <v>132</v>
      </c>
      <c r="B53" t="s">
        <v>917</v>
      </c>
      <c r="D53" t="s">
        <v>852</v>
      </c>
      <c r="E53" t="s">
        <v>829</v>
      </c>
      <c r="F53" t="s">
        <v>130</v>
      </c>
      <c r="G53" t="s">
        <v>130</v>
      </c>
      <c r="H53" t="s">
        <v>648</v>
      </c>
      <c r="I53" t="s">
        <v>899</v>
      </c>
      <c r="J53" t="s">
        <v>918</v>
      </c>
      <c r="K53" t="s">
        <v>648</v>
      </c>
      <c r="L53" t="s">
        <v>648</v>
      </c>
    </row>
    <row r="54" spans="1:12" x14ac:dyDescent="0.25">
      <c r="A54" t="s">
        <v>132</v>
      </c>
      <c r="B54" t="s">
        <v>919</v>
      </c>
      <c r="D54" t="s">
        <v>768</v>
      </c>
      <c r="E54" t="s">
        <v>829</v>
      </c>
      <c r="F54" t="s">
        <v>130</v>
      </c>
      <c r="G54" t="s">
        <v>130</v>
      </c>
      <c r="H54" t="s">
        <v>648</v>
      </c>
      <c r="I54" t="s">
        <v>899</v>
      </c>
      <c r="J54" t="s">
        <v>920</v>
      </c>
      <c r="K54" t="s">
        <v>921</v>
      </c>
      <c r="L54" t="s">
        <v>813</v>
      </c>
    </row>
    <row r="55" spans="1:12" x14ac:dyDescent="0.25">
      <c r="A55" t="s">
        <v>205</v>
      </c>
      <c r="B55" t="s">
        <v>922</v>
      </c>
      <c r="D55" t="s">
        <v>768</v>
      </c>
      <c r="E55" t="s">
        <v>769</v>
      </c>
      <c r="F55" t="s">
        <v>770</v>
      </c>
      <c r="G55" t="s">
        <v>130</v>
      </c>
      <c r="H55" t="s">
        <v>771</v>
      </c>
      <c r="I55" t="s">
        <v>804</v>
      </c>
      <c r="J55" t="s">
        <v>823</v>
      </c>
      <c r="K55" t="s">
        <v>923</v>
      </c>
      <c r="L55" t="s">
        <v>924</v>
      </c>
    </row>
    <row r="56" spans="1:12" x14ac:dyDescent="0.25">
      <c r="A56" t="s">
        <v>686</v>
      </c>
      <c r="B56" t="s">
        <v>925</v>
      </c>
      <c r="D56" t="s">
        <v>768</v>
      </c>
      <c r="E56" t="s">
        <v>769</v>
      </c>
      <c r="F56" t="s">
        <v>770</v>
      </c>
      <c r="G56" t="s">
        <v>771</v>
      </c>
      <c r="H56" t="s">
        <v>771</v>
      </c>
      <c r="I56" t="s">
        <v>780</v>
      </c>
      <c r="J56" t="s">
        <v>773</v>
      </c>
      <c r="K56" t="s">
        <v>648</v>
      </c>
      <c r="L56" t="s">
        <v>777</v>
      </c>
    </row>
    <row r="57" spans="1:12" x14ac:dyDescent="0.25">
      <c r="A57" t="s">
        <v>687</v>
      </c>
      <c r="B57" t="s">
        <v>926</v>
      </c>
      <c r="D57" t="s">
        <v>768</v>
      </c>
      <c r="E57" t="s">
        <v>829</v>
      </c>
      <c r="F57" t="s">
        <v>770</v>
      </c>
      <c r="G57" t="s">
        <v>927</v>
      </c>
      <c r="H57" t="s">
        <v>648</v>
      </c>
      <c r="I57" t="s">
        <v>772</v>
      </c>
      <c r="J57" t="s">
        <v>773</v>
      </c>
      <c r="K57" t="s">
        <v>648</v>
      </c>
      <c r="L57" t="s">
        <v>928</v>
      </c>
    </row>
    <row r="58" spans="1:12" x14ac:dyDescent="0.25">
      <c r="A58" t="s">
        <v>687</v>
      </c>
      <c r="B58" t="s">
        <v>929</v>
      </c>
      <c r="D58" t="s">
        <v>768</v>
      </c>
      <c r="E58" t="s">
        <v>829</v>
      </c>
      <c r="F58" t="s">
        <v>770</v>
      </c>
      <c r="G58" t="s">
        <v>930</v>
      </c>
      <c r="H58" t="s">
        <v>648</v>
      </c>
      <c r="I58" t="s">
        <v>772</v>
      </c>
      <c r="J58" t="s">
        <v>773</v>
      </c>
      <c r="K58" t="s">
        <v>648</v>
      </c>
      <c r="L58" t="s">
        <v>928</v>
      </c>
    </row>
    <row r="59" spans="1:12" x14ac:dyDescent="0.25">
      <c r="A59" t="s">
        <v>687</v>
      </c>
      <c r="B59" t="s">
        <v>931</v>
      </c>
      <c r="D59" t="s">
        <v>768</v>
      </c>
      <c r="E59" t="s">
        <v>769</v>
      </c>
      <c r="F59" t="s">
        <v>867</v>
      </c>
      <c r="G59" t="s">
        <v>932</v>
      </c>
      <c r="H59" t="s">
        <v>648</v>
      </c>
      <c r="I59" t="s">
        <v>772</v>
      </c>
      <c r="J59" t="s">
        <v>773</v>
      </c>
      <c r="K59" t="s">
        <v>648</v>
      </c>
      <c r="L59" t="s">
        <v>777</v>
      </c>
    </row>
    <row r="60" spans="1:12" x14ac:dyDescent="0.25">
      <c r="A60" t="s">
        <v>687</v>
      </c>
      <c r="B60" t="s">
        <v>933</v>
      </c>
      <c r="C60" t="s">
        <v>792</v>
      </c>
      <c r="D60" t="s">
        <v>768</v>
      </c>
      <c r="E60" t="s">
        <v>769</v>
      </c>
      <c r="F60" t="s">
        <v>770</v>
      </c>
      <c r="G60" t="s">
        <v>934</v>
      </c>
      <c r="H60" t="s">
        <v>648</v>
      </c>
      <c r="I60" t="s">
        <v>874</v>
      </c>
      <c r="J60" t="s">
        <v>875</v>
      </c>
      <c r="K60" t="s">
        <v>935</v>
      </c>
      <c r="L60" t="s">
        <v>936</v>
      </c>
    </row>
    <row r="61" spans="1:12" x14ac:dyDescent="0.25">
      <c r="A61" t="s">
        <v>687</v>
      </c>
      <c r="B61" t="s">
        <v>937</v>
      </c>
      <c r="D61" t="s">
        <v>881</v>
      </c>
      <c r="E61" t="s">
        <v>769</v>
      </c>
      <c r="F61" t="s">
        <v>770</v>
      </c>
      <c r="G61" t="s">
        <v>938</v>
      </c>
      <c r="H61" t="s">
        <v>648</v>
      </c>
      <c r="I61" t="s">
        <v>772</v>
      </c>
      <c r="J61" t="s">
        <v>773</v>
      </c>
      <c r="K61" t="s">
        <v>648</v>
      </c>
      <c r="L61" t="s">
        <v>813</v>
      </c>
    </row>
    <row r="62" spans="1:12" x14ac:dyDescent="0.25">
      <c r="A62" t="s">
        <v>687</v>
      </c>
      <c r="B62" t="s">
        <v>939</v>
      </c>
      <c r="D62" t="s">
        <v>881</v>
      </c>
      <c r="E62" t="s">
        <v>940</v>
      </c>
      <c r="F62" t="s">
        <v>770</v>
      </c>
      <c r="G62" t="s">
        <v>130</v>
      </c>
      <c r="H62" t="s">
        <v>938</v>
      </c>
      <c r="I62" t="s">
        <v>874</v>
      </c>
      <c r="J62" t="s">
        <v>875</v>
      </c>
      <c r="K62" t="s">
        <v>648</v>
      </c>
      <c r="L62" t="s">
        <v>941</v>
      </c>
    </row>
    <row r="63" spans="1:12" x14ac:dyDescent="0.25">
      <c r="A63" t="s">
        <v>687</v>
      </c>
      <c r="B63" t="s">
        <v>942</v>
      </c>
      <c r="C63" t="s">
        <v>792</v>
      </c>
      <c r="D63" t="s">
        <v>943</v>
      </c>
      <c r="E63" t="s">
        <v>829</v>
      </c>
      <c r="F63" t="s">
        <v>867</v>
      </c>
      <c r="G63" t="s">
        <v>944</v>
      </c>
      <c r="H63" t="s">
        <v>648</v>
      </c>
      <c r="I63" t="s">
        <v>830</v>
      </c>
      <c r="J63" t="s">
        <v>945</v>
      </c>
      <c r="K63" t="s">
        <v>946</v>
      </c>
      <c r="L63" t="s">
        <v>947</v>
      </c>
    </row>
    <row r="64" spans="1:12" x14ac:dyDescent="0.25">
      <c r="A64" t="s">
        <v>687</v>
      </c>
      <c r="B64" t="s">
        <v>948</v>
      </c>
      <c r="D64" t="s">
        <v>834</v>
      </c>
      <c r="E64" t="s">
        <v>769</v>
      </c>
      <c r="F64" t="s">
        <v>867</v>
      </c>
      <c r="G64" t="s">
        <v>944</v>
      </c>
      <c r="H64" t="s">
        <v>648</v>
      </c>
      <c r="I64" t="s">
        <v>830</v>
      </c>
      <c r="J64" t="s">
        <v>949</v>
      </c>
      <c r="K64" t="s">
        <v>648</v>
      </c>
      <c r="L64" t="s">
        <v>648</v>
      </c>
    </row>
    <row r="65" spans="1:12" x14ac:dyDescent="0.25">
      <c r="A65" t="s">
        <v>687</v>
      </c>
      <c r="B65" t="s">
        <v>950</v>
      </c>
      <c r="D65" t="s">
        <v>951</v>
      </c>
      <c r="E65" t="s">
        <v>769</v>
      </c>
      <c r="F65" t="s">
        <v>867</v>
      </c>
      <c r="G65" t="s">
        <v>870</v>
      </c>
      <c r="H65" t="s">
        <v>648</v>
      </c>
      <c r="I65" t="s">
        <v>830</v>
      </c>
      <c r="J65" t="s">
        <v>952</v>
      </c>
      <c r="K65" t="s">
        <v>648</v>
      </c>
      <c r="L65" t="s">
        <v>648</v>
      </c>
    </row>
    <row r="66" spans="1:12" x14ac:dyDescent="0.25">
      <c r="A66" t="s">
        <v>687</v>
      </c>
      <c r="B66" t="s">
        <v>953</v>
      </c>
      <c r="C66" t="s">
        <v>792</v>
      </c>
      <c r="D66" t="s">
        <v>841</v>
      </c>
      <c r="E66" t="s">
        <v>829</v>
      </c>
      <c r="F66" t="s">
        <v>867</v>
      </c>
      <c r="G66" t="s">
        <v>873</v>
      </c>
      <c r="H66" t="s">
        <v>648</v>
      </c>
      <c r="I66" t="s">
        <v>830</v>
      </c>
      <c r="J66" t="s">
        <v>954</v>
      </c>
      <c r="K66" t="s">
        <v>955</v>
      </c>
      <c r="L66" t="s">
        <v>956</v>
      </c>
    </row>
    <row r="67" spans="1:12" x14ac:dyDescent="0.25">
      <c r="A67" t="s">
        <v>687</v>
      </c>
      <c r="B67" t="s">
        <v>957</v>
      </c>
      <c r="D67" t="s">
        <v>768</v>
      </c>
      <c r="E67" t="s">
        <v>769</v>
      </c>
      <c r="F67" t="s">
        <v>793</v>
      </c>
      <c r="G67" t="s">
        <v>958</v>
      </c>
      <c r="H67" t="s">
        <v>648</v>
      </c>
      <c r="I67" t="s">
        <v>804</v>
      </c>
      <c r="J67" t="s">
        <v>952</v>
      </c>
      <c r="K67" t="s">
        <v>648</v>
      </c>
      <c r="L67" t="s">
        <v>836</v>
      </c>
    </row>
    <row r="68" spans="1:12" x14ac:dyDescent="0.25">
      <c r="A68" t="s">
        <v>687</v>
      </c>
      <c r="B68" t="s">
        <v>959</v>
      </c>
      <c r="D68" t="s">
        <v>960</v>
      </c>
      <c r="E68" t="s">
        <v>848</v>
      </c>
      <c r="F68" t="s">
        <v>793</v>
      </c>
      <c r="G68" t="s">
        <v>961</v>
      </c>
      <c r="H68" t="s">
        <v>648</v>
      </c>
      <c r="I68" t="s">
        <v>830</v>
      </c>
      <c r="J68" t="s">
        <v>962</v>
      </c>
      <c r="K68" t="s">
        <v>648</v>
      </c>
      <c r="L68" t="s">
        <v>648</v>
      </c>
    </row>
    <row r="69" spans="1:12" x14ac:dyDescent="0.25">
      <c r="A69" t="s">
        <v>687</v>
      </c>
      <c r="B69" t="s">
        <v>963</v>
      </c>
      <c r="C69" t="s">
        <v>792</v>
      </c>
      <c r="D69" t="s">
        <v>841</v>
      </c>
      <c r="E69" t="s">
        <v>829</v>
      </c>
      <c r="F69" t="s">
        <v>867</v>
      </c>
      <c r="G69" t="s">
        <v>964</v>
      </c>
      <c r="H69" t="s">
        <v>648</v>
      </c>
      <c r="I69" t="s">
        <v>830</v>
      </c>
      <c r="J69" t="s">
        <v>871</v>
      </c>
      <c r="K69" t="s">
        <v>965</v>
      </c>
      <c r="L69" t="s">
        <v>966</v>
      </c>
    </row>
    <row r="70" spans="1:12" x14ac:dyDescent="0.25">
      <c r="A70" t="s">
        <v>687</v>
      </c>
      <c r="B70" t="s">
        <v>967</v>
      </c>
      <c r="C70" t="s">
        <v>792</v>
      </c>
      <c r="D70" t="s">
        <v>834</v>
      </c>
      <c r="E70" t="s">
        <v>829</v>
      </c>
      <c r="F70" t="s">
        <v>867</v>
      </c>
      <c r="G70" t="s">
        <v>968</v>
      </c>
      <c r="H70" t="s">
        <v>648</v>
      </c>
      <c r="I70" t="s">
        <v>830</v>
      </c>
      <c r="J70" t="s">
        <v>969</v>
      </c>
      <c r="K70" t="s">
        <v>970</v>
      </c>
      <c r="L70" t="s">
        <v>971</v>
      </c>
    </row>
    <row r="71" spans="1:12" x14ac:dyDescent="0.25">
      <c r="A71" t="s">
        <v>687</v>
      </c>
      <c r="B71" t="s">
        <v>972</v>
      </c>
      <c r="D71" t="s">
        <v>841</v>
      </c>
      <c r="E71" t="s">
        <v>829</v>
      </c>
      <c r="F71" t="s">
        <v>130</v>
      </c>
      <c r="G71" t="s">
        <v>973</v>
      </c>
      <c r="H71" t="s">
        <v>648</v>
      </c>
      <c r="I71" t="s">
        <v>830</v>
      </c>
      <c r="J71" t="s">
        <v>974</v>
      </c>
      <c r="K71" t="s">
        <v>975</v>
      </c>
      <c r="L71" t="s">
        <v>648</v>
      </c>
    </row>
    <row r="72" spans="1:12" x14ac:dyDescent="0.25">
      <c r="A72" t="s">
        <v>687</v>
      </c>
      <c r="B72" t="s">
        <v>976</v>
      </c>
      <c r="C72" t="s">
        <v>792</v>
      </c>
      <c r="D72" t="s">
        <v>834</v>
      </c>
      <c r="E72" t="s">
        <v>848</v>
      </c>
      <c r="F72" t="s">
        <v>130</v>
      </c>
      <c r="G72" t="s">
        <v>977</v>
      </c>
      <c r="H72" t="s">
        <v>648</v>
      </c>
      <c r="I72" t="s">
        <v>830</v>
      </c>
      <c r="J72" t="s">
        <v>978</v>
      </c>
      <c r="K72" t="s">
        <v>979</v>
      </c>
      <c r="L72" t="s">
        <v>980</v>
      </c>
    </row>
    <row r="73" spans="1:12" x14ac:dyDescent="0.25">
      <c r="A73" t="s">
        <v>687</v>
      </c>
      <c r="B73" t="s">
        <v>981</v>
      </c>
      <c r="C73" t="s">
        <v>792</v>
      </c>
      <c r="D73" t="s">
        <v>841</v>
      </c>
      <c r="E73" t="s">
        <v>817</v>
      </c>
      <c r="F73" t="s">
        <v>867</v>
      </c>
      <c r="G73" t="s">
        <v>835</v>
      </c>
      <c r="H73" t="s">
        <v>648</v>
      </c>
      <c r="I73" t="s">
        <v>830</v>
      </c>
      <c r="J73" t="s">
        <v>982</v>
      </c>
      <c r="K73" t="s">
        <v>983</v>
      </c>
      <c r="L73" t="s">
        <v>984</v>
      </c>
    </row>
    <row r="74" spans="1:12" x14ac:dyDescent="0.25">
      <c r="A74" t="s">
        <v>687</v>
      </c>
      <c r="B74" t="s">
        <v>985</v>
      </c>
      <c r="C74" t="s">
        <v>792</v>
      </c>
      <c r="D74" t="s">
        <v>986</v>
      </c>
      <c r="E74" t="s">
        <v>848</v>
      </c>
      <c r="F74" t="s">
        <v>867</v>
      </c>
      <c r="G74" t="s">
        <v>835</v>
      </c>
      <c r="H74" t="s">
        <v>648</v>
      </c>
      <c r="I74" t="s">
        <v>830</v>
      </c>
      <c r="J74" t="s">
        <v>875</v>
      </c>
      <c r="K74" t="s">
        <v>987</v>
      </c>
      <c r="L74" t="s">
        <v>987</v>
      </c>
    </row>
    <row r="75" spans="1:12" x14ac:dyDescent="0.25">
      <c r="A75" t="s">
        <v>687</v>
      </c>
      <c r="B75" t="s">
        <v>988</v>
      </c>
      <c r="D75" t="s">
        <v>841</v>
      </c>
      <c r="E75" t="s">
        <v>829</v>
      </c>
      <c r="F75" t="s">
        <v>867</v>
      </c>
      <c r="G75" t="s">
        <v>989</v>
      </c>
      <c r="H75" t="s">
        <v>648</v>
      </c>
      <c r="I75" t="s">
        <v>830</v>
      </c>
      <c r="J75" t="s">
        <v>875</v>
      </c>
      <c r="K75" t="s">
        <v>990</v>
      </c>
      <c r="L75" t="s">
        <v>648</v>
      </c>
    </row>
    <row r="76" spans="1:12" x14ac:dyDescent="0.25">
      <c r="A76" t="s">
        <v>687</v>
      </c>
      <c r="B76" t="s">
        <v>991</v>
      </c>
      <c r="D76" t="s">
        <v>841</v>
      </c>
      <c r="E76" t="s">
        <v>848</v>
      </c>
      <c r="F76" t="s">
        <v>867</v>
      </c>
      <c r="G76" t="s">
        <v>992</v>
      </c>
      <c r="H76" t="s">
        <v>648</v>
      </c>
      <c r="I76" t="s">
        <v>830</v>
      </c>
      <c r="J76" t="s">
        <v>993</v>
      </c>
      <c r="K76" t="s">
        <v>994</v>
      </c>
      <c r="L76" t="s">
        <v>648</v>
      </c>
    </row>
    <row r="77" spans="1:12" x14ac:dyDescent="0.25">
      <c r="A77" t="s">
        <v>687</v>
      </c>
      <c r="B77" t="s">
        <v>884</v>
      </c>
      <c r="D77" t="s">
        <v>841</v>
      </c>
      <c r="E77" t="s">
        <v>829</v>
      </c>
      <c r="F77" t="s">
        <v>867</v>
      </c>
      <c r="G77" t="s">
        <v>992</v>
      </c>
      <c r="H77" t="s">
        <v>648</v>
      </c>
      <c r="I77" t="s">
        <v>830</v>
      </c>
      <c r="J77" t="s">
        <v>773</v>
      </c>
      <c r="K77" t="s">
        <v>886</v>
      </c>
      <c r="L77" t="s">
        <v>648</v>
      </c>
    </row>
    <row r="78" spans="1:12" x14ac:dyDescent="0.25">
      <c r="A78" t="s">
        <v>687</v>
      </c>
      <c r="B78" t="s">
        <v>995</v>
      </c>
      <c r="C78" t="s">
        <v>792</v>
      </c>
      <c r="D78" t="s">
        <v>841</v>
      </c>
      <c r="E78" t="s">
        <v>829</v>
      </c>
      <c r="F78" t="s">
        <v>867</v>
      </c>
      <c r="G78" t="s">
        <v>996</v>
      </c>
      <c r="H78" t="s">
        <v>648</v>
      </c>
      <c r="I78" t="s">
        <v>830</v>
      </c>
      <c r="J78" t="s">
        <v>997</v>
      </c>
      <c r="K78" t="s">
        <v>998</v>
      </c>
      <c r="L78" t="s">
        <v>999</v>
      </c>
    </row>
    <row r="79" spans="1:12" x14ac:dyDescent="0.25">
      <c r="A79" t="s">
        <v>687</v>
      </c>
      <c r="B79" t="s">
        <v>1000</v>
      </c>
      <c r="D79" t="s">
        <v>841</v>
      </c>
      <c r="E79" t="s">
        <v>829</v>
      </c>
      <c r="F79" t="s">
        <v>867</v>
      </c>
      <c r="G79" t="s">
        <v>1001</v>
      </c>
      <c r="H79" t="s">
        <v>648</v>
      </c>
      <c r="I79" t="s">
        <v>830</v>
      </c>
      <c r="J79" t="s">
        <v>805</v>
      </c>
      <c r="K79" t="s">
        <v>1002</v>
      </c>
      <c r="L79" t="s">
        <v>971</v>
      </c>
    </row>
    <row r="80" spans="1:12" x14ac:dyDescent="0.25">
      <c r="A80" t="s">
        <v>687</v>
      </c>
      <c r="B80" t="s">
        <v>1003</v>
      </c>
      <c r="C80" t="s">
        <v>792</v>
      </c>
      <c r="D80" t="s">
        <v>841</v>
      </c>
      <c r="E80" t="s">
        <v>848</v>
      </c>
      <c r="F80" t="s">
        <v>867</v>
      </c>
      <c r="G80" t="s">
        <v>1004</v>
      </c>
      <c r="H80" t="s">
        <v>648</v>
      </c>
      <c r="I80" t="s">
        <v>830</v>
      </c>
      <c r="J80" t="s">
        <v>823</v>
      </c>
      <c r="K80" t="s">
        <v>1005</v>
      </c>
      <c r="L80" t="s">
        <v>966</v>
      </c>
    </row>
    <row r="81" spans="1:12" x14ac:dyDescent="0.25">
      <c r="A81" t="s">
        <v>687</v>
      </c>
      <c r="B81" t="s">
        <v>1006</v>
      </c>
      <c r="D81" t="s">
        <v>834</v>
      </c>
      <c r="E81" t="s">
        <v>1007</v>
      </c>
      <c r="F81" t="s">
        <v>867</v>
      </c>
      <c r="G81" t="s">
        <v>1008</v>
      </c>
      <c r="H81" t="s">
        <v>648</v>
      </c>
      <c r="I81" t="s">
        <v>830</v>
      </c>
      <c r="J81" t="s">
        <v>1009</v>
      </c>
      <c r="K81" t="s">
        <v>1010</v>
      </c>
      <c r="L81" t="s">
        <v>1011</v>
      </c>
    </row>
    <row r="82" spans="1:12" x14ac:dyDescent="0.25">
      <c r="A82" t="s">
        <v>687</v>
      </c>
      <c r="B82" t="s">
        <v>1012</v>
      </c>
      <c r="D82" t="s">
        <v>841</v>
      </c>
      <c r="E82" t="s">
        <v>769</v>
      </c>
      <c r="F82" t="s">
        <v>867</v>
      </c>
      <c r="G82" t="s">
        <v>1013</v>
      </c>
      <c r="H82" t="s">
        <v>648</v>
      </c>
      <c r="I82" t="s">
        <v>830</v>
      </c>
      <c r="J82" t="s">
        <v>871</v>
      </c>
      <c r="K82" t="s">
        <v>1014</v>
      </c>
      <c r="L82" t="s">
        <v>1015</v>
      </c>
    </row>
    <row r="83" spans="1:12" x14ac:dyDescent="0.25">
      <c r="A83" t="s">
        <v>687</v>
      </c>
      <c r="B83" t="s">
        <v>1016</v>
      </c>
      <c r="C83" t="s">
        <v>792</v>
      </c>
      <c r="D83" t="s">
        <v>841</v>
      </c>
      <c r="E83" t="s">
        <v>848</v>
      </c>
      <c r="F83" t="s">
        <v>867</v>
      </c>
      <c r="G83" t="s">
        <v>1017</v>
      </c>
      <c r="H83" t="s">
        <v>648</v>
      </c>
      <c r="I83" t="s">
        <v>830</v>
      </c>
      <c r="J83" t="s">
        <v>1018</v>
      </c>
      <c r="K83" t="s">
        <v>1019</v>
      </c>
      <c r="L83" t="s">
        <v>648</v>
      </c>
    </row>
    <row r="84" spans="1:12" x14ac:dyDescent="0.25">
      <c r="A84" t="s">
        <v>204</v>
      </c>
      <c r="B84" t="s">
        <v>1020</v>
      </c>
      <c r="D84" t="s">
        <v>768</v>
      </c>
      <c r="E84" t="s">
        <v>784</v>
      </c>
      <c r="F84" t="s">
        <v>130</v>
      </c>
      <c r="G84" t="s">
        <v>803</v>
      </c>
      <c r="H84" t="s">
        <v>648</v>
      </c>
      <c r="I84" t="s">
        <v>804</v>
      </c>
      <c r="J84" t="s">
        <v>1021</v>
      </c>
      <c r="K84" t="s">
        <v>130</v>
      </c>
      <c r="L84" t="s">
        <v>130</v>
      </c>
    </row>
    <row r="85" spans="1:12" x14ac:dyDescent="0.25">
      <c r="A85" t="s">
        <v>204</v>
      </c>
      <c r="B85" t="s">
        <v>1022</v>
      </c>
      <c r="D85" t="s">
        <v>768</v>
      </c>
      <c r="E85" t="s">
        <v>940</v>
      </c>
      <c r="F85" t="s">
        <v>770</v>
      </c>
      <c r="G85" t="s">
        <v>130</v>
      </c>
      <c r="H85" t="s">
        <v>648</v>
      </c>
      <c r="I85" t="s">
        <v>780</v>
      </c>
      <c r="J85" t="s">
        <v>773</v>
      </c>
      <c r="K85" t="s">
        <v>648</v>
      </c>
      <c r="L85" t="s">
        <v>648</v>
      </c>
    </row>
    <row r="86" spans="1:12" x14ac:dyDescent="0.25">
      <c r="A86" t="s">
        <v>204</v>
      </c>
      <c r="B86" t="s">
        <v>1023</v>
      </c>
      <c r="D86" t="s">
        <v>768</v>
      </c>
      <c r="E86" t="s">
        <v>940</v>
      </c>
      <c r="F86" t="s">
        <v>770</v>
      </c>
      <c r="G86" t="s">
        <v>130</v>
      </c>
      <c r="H86" t="s">
        <v>648</v>
      </c>
      <c r="I86" t="s">
        <v>780</v>
      </c>
      <c r="J86" t="s">
        <v>773</v>
      </c>
      <c r="K86" t="s">
        <v>648</v>
      </c>
      <c r="L86" t="s">
        <v>648</v>
      </c>
    </row>
    <row r="87" spans="1:12" x14ac:dyDescent="0.25">
      <c r="A87" t="s">
        <v>204</v>
      </c>
      <c r="B87" t="s">
        <v>1024</v>
      </c>
      <c r="C87" t="s">
        <v>792</v>
      </c>
      <c r="D87" t="s">
        <v>768</v>
      </c>
      <c r="E87" t="s">
        <v>784</v>
      </c>
      <c r="F87" t="s">
        <v>770</v>
      </c>
      <c r="G87" t="s">
        <v>130</v>
      </c>
      <c r="H87" t="s">
        <v>648</v>
      </c>
      <c r="I87" t="s">
        <v>780</v>
      </c>
      <c r="J87" t="s">
        <v>773</v>
      </c>
      <c r="K87" t="s">
        <v>130</v>
      </c>
      <c r="L87" t="s">
        <v>130</v>
      </c>
    </row>
    <row r="88" spans="1:12" x14ac:dyDescent="0.25">
      <c r="A88" t="s">
        <v>204</v>
      </c>
      <c r="B88" t="s">
        <v>1025</v>
      </c>
      <c r="C88" t="s">
        <v>892</v>
      </c>
      <c r="D88" t="s">
        <v>768</v>
      </c>
      <c r="E88" t="s">
        <v>784</v>
      </c>
      <c r="F88" t="s">
        <v>770</v>
      </c>
      <c r="G88" t="s">
        <v>130</v>
      </c>
      <c r="H88" t="s">
        <v>648</v>
      </c>
      <c r="I88" t="s">
        <v>780</v>
      </c>
      <c r="J88" t="s">
        <v>773</v>
      </c>
      <c r="K88" t="s">
        <v>130</v>
      </c>
      <c r="L88" t="s">
        <v>130</v>
      </c>
    </row>
    <row r="89" spans="1:12" x14ac:dyDescent="0.25">
      <c r="A89" t="s">
        <v>524</v>
      </c>
      <c r="B89" t="s">
        <v>1026</v>
      </c>
      <c r="D89" t="s">
        <v>768</v>
      </c>
      <c r="E89" t="s">
        <v>769</v>
      </c>
      <c r="F89" t="s">
        <v>770</v>
      </c>
      <c r="G89" t="s">
        <v>785</v>
      </c>
      <c r="H89" t="s">
        <v>648</v>
      </c>
      <c r="I89" t="s">
        <v>780</v>
      </c>
      <c r="J89" t="s">
        <v>773</v>
      </c>
      <c r="K89" t="s">
        <v>1027</v>
      </c>
      <c r="L89" t="s">
        <v>648</v>
      </c>
    </row>
    <row r="90" spans="1:12" x14ac:dyDescent="0.25">
      <c r="A90" t="s">
        <v>524</v>
      </c>
      <c r="B90" t="s">
        <v>1028</v>
      </c>
      <c r="D90" t="s">
        <v>1029</v>
      </c>
      <c r="E90" t="s">
        <v>769</v>
      </c>
      <c r="F90" t="s">
        <v>770</v>
      </c>
      <c r="G90" t="s">
        <v>1030</v>
      </c>
      <c r="H90" t="s">
        <v>648</v>
      </c>
      <c r="I90" t="s">
        <v>780</v>
      </c>
      <c r="J90" t="s">
        <v>773</v>
      </c>
      <c r="K90" t="s">
        <v>648</v>
      </c>
      <c r="L90" t="s">
        <v>1031</v>
      </c>
    </row>
    <row r="91" spans="1:12" x14ac:dyDescent="0.25">
      <c r="A91" t="s">
        <v>524</v>
      </c>
      <c r="B91" t="s">
        <v>1032</v>
      </c>
      <c r="C91" t="s">
        <v>792</v>
      </c>
      <c r="D91" t="s">
        <v>846</v>
      </c>
      <c r="E91" t="s">
        <v>769</v>
      </c>
      <c r="F91" t="s">
        <v>770</v>
      </c>
      <c r="G91" t="s">
        <v>130</v>
      </c>
      <c r="H91" t="s">
        <v>1030</v>
      </c>
      <c r="I91" t="s">
        <v>1033</v>
      </c>
      <c r="J91" t="s">
        <v>799</v>
      </c>
      <c r="K91" t="s">
        <v>1034</v>
      </c>
      <c r="L91" t="s">
        <v>1035</v>
      </c>
    </row>
    <row r="92" spans="1:12" x14ac:dyDescent="0.25">
      <c r="A92" t="s">
        <v>688</v>
      </c>
      <c r="B92" t="s">
        <v>1036</v>
      </c>
      <c r="D92" t="s">
        <v>768</v>
      </c>
      <c r="E92" t="s">
        <v>784</v>
      </c>
      <c r="F92" t="s">
        <v>770</v>
      </c>
      <c r="G92" t="s">
        <v>1037</v>
      </c>
      <c r="H92" t="s">
        <v>648</v>
      </c>
      <c r="I92" t="s">
        <v>780</v>
      </c>
      <c r="J92" t="s">
        <v>773</v>
      </c>
      <c r="K92" t="s">
        <v>130</v>
      </c>
      <c r="L92" t="s">
        <v>130</v>
      </c>
    </row>
    <row r="93" spans="1:12" x14ac:dyDescent="0.25">
      <c r="A93" t="s">
        <v>688</v>
      </c>
      <c r="B93" t="s">
        <v>1038</v>
      </c>
      <c r="D93" t="s">
        <v>768</v>
      </c>
      <c r="E93" t="s">
        <v>784</v>
      </c>
      <c r="F93" t="s">
        <v>770</v>
      </c>
      <c r="G93" t="s">
        <v>1037</v>
      </c>
      <c r="H93" t="s">
        <v>648</v>
      </c>
      <c r="I93" t="s">
        <v>780</v>
      </c>
      <c r="J93" t="s">
        <v>773</v>
      </c>
      <c r="K93" t="s">
        <v>130</v>
      </c>
      <c r="L93" t="s">
        <v>130</v>
      </c>
    </row>
    <row r="94" spans="1:12" x14ac:dyDescent="0.25">
      <c r="A94" t="s">
        <v>688</v>
      </c>
      <c r="B94" t="s">
        <v>1039</v>
      </c>
      <c r="D94" t="s">
        <v>768</v>
      </c>
      <c r="E94" t="s">
        <v>784</v>
      </c>
      <c r="F94" t="s">
        <v>770</v>
      </c>
      <c r="G94" t="s">
        <v>1037</v>
      </c>
      <c r="H94" t="s">
        <v>648</v>
      </c>
      <c r="I94" t="s">
        <v>780</v>
      </c>
      <c r="J94" t="s">
        <v>773</v>
      </c>
      <c r="K94" t="s">
        <v>130</v>
      </c>
      <c r="L94" t="s">
        <v>130</v>
      </c>
    </row>
    <row r="95" spans="1:12" x14ac:dyDescent="0.25">
      <c r="A95" t="s">
        <v>688</v>
      </c>
      <c r="B95" t="s">
        <v>1040</v>
      </c>
      <c r="D95" t="s">
        <v>768</v>
      </c>
      <c r="E95" t="s">
        <v>784</v>
      </c>
      <c r="F95" t="s">
        <v>770</v>
      </c>
      <c r="G95" t="s">
        <v>1037</v>
      </c>
      <c r="H95" t="s">
        <v>648</v>
      </c>
      <c r="I95" t="s">
        <v>780</v>
      </c>
      <c r="J95" t="s">
        <v>773</v>
      </c>
      <c r="K95" t="s">
        <v>130</v>
      </c>
      <c r="L95" t="s">
        <v>130</v>
      </c>
    </row>
    <row r="96" spans="1:12" x14ac:dyDescent="0.25">
      <c r="A96" t="s">
        <v>688</v>
      </c>
      <c r="B96" t="s">
        <v>1041</v>
      </c>
      <c r="D96" t="s">
        <v>768</v>
      </c>
      <c r="E96" t="s">
        <v>784</v>
      </c>
      <c r="F96" t="s">
        <v>770</v>
      </c>
      <c r="G96" t="s">
        <v>1042</v>
      </c>
      <c r="H96" t="s">
        <v>648</v>
      </c>
      <c r="I96" t="s">
        <v>780</v>
      </c>
      <c r="J96" t="s">
        <v>773</v>
      </c>
      <c r="K96" t="s">
        <v>130</v>
      </c>
      <c r="L96" t="s">
        <v>130</v>
      </c>
    </row>
    <row r="97" spans="1:12" x14ac:dyDescent="0.25">
      <c r="A97" t="s">
        <v>688</v>
      </c>
      <c r="B97" t="s">
        <v>1043</v>
      </c>
      <c r="D97" t="s">
        <v>768</v>
      </c>
      <c r="E97" t="s">
        <v>784</v>
      </c>
      <c r="F97" t="s">
        <v>770</v>
      </c>
      <c r="G97" t="s">
        <v>1042</v>
      </c>
      <c r="H97" t="s">
        <v>648</v>
      </c>
      <c r="I97" t="s">
        <v>780</v>
      </c>
      <c r="J97" t="s">
        <v>773</v>
      </c>
      <c r="K97" t="s">
        <v>130</v>
      </c>
      <c r="L97" t="s">
        <v>130</v>
      </c>
    </row>
    <row r="98" spans="1:12" x14ac:dyDescent="0.25">
      <c r="A98" t="s">
        <v>688</v>
      </c>
      <c r="B98" t="s">
        <v>1044</v>
      </c>
      <c r="D98" t="s">
        <v>768</v>
      </c>
      <c r="E98" t="s">
        <v>784</v>
      </c>
      <c r="F98" t="s">
        <v>770</v>
      </c>
      <c r="G98" t="s">
        <v>1042</v>
      </c>
      <c r="H98" t="s">
        <v>648</v>
      </c>
      <c r="I98" t="s">
        <v>780</v>
      </c>
      <c r="J98" t="s">
        <v>773</v>
      </c>
      <c r="K98" t="s">
        <v>130</v>
      </c>
      <c r="L98" t="s">
        <v>130</v>
      </c>
    </row>
    <row r="99" spans="1:12" x14ac:dyDescent="0.25">
      <c r="A99" t="s">
        <v>688</v>
      </c>
      <c r="B99" t="s">
        <v>1045</v>
      </c>
      <c r="D99" t="s">
        <v>768</v>
      </c>
      <c r="E99" t="s">
        <v>784</v>
      </c>
      <c r="F99" t="s">
        <v>770</v>
      </c>
      <c r="G99" t="s">
        <v>1046</v>
      </c>
      <c r="H99" t="s">
        <v>648</v>
      </c>
      <c r="I99" t="s">
        <v>780</v>
      </c>
      <c r="J99" t="s">
        <v>773</v>
      </c>
      <c r="K99" t="s">
        <v>130</v>
      </c>
      <c r="L99" t="s">
        <v>130</v>
      </c>
    </row>
    <row r="100" spans="1:12" x14ac:dyDescent="0.25">
      <c r="A100" t="s">
        <v>688</v>
      </c>
      <c r="B100" t="s">
        <v>1047</v>
      </c>
      <c r="D100" t="s">
        <v>768</v>
      </c>
      <c r="E100" t="s">
        <v>784</v>
      </c>
      <c r="F100" t="s">
        <v>770</v>
      </c>
      <c r="G100" t="s">
        <v>1046</v>
      </c>
      <c r="H100" t="s">
        <v>648</v>
      </c>
      <c r="I100" t="s">
        <v>780</v>
      </c>
      <c r="J100" t="s">
        <v>773</v>
      </c>
      <c r="K100" t="s">
        <v>130</v>
      </c>
      <c r="L100" t="s">
        <v>130</v>
      </c>
    </row>
    <row r="101" spans="1:12" x14ac:dyDescent="0.25">
      <c r="A101" t="s">
        <v>688</v>
      </c>
      <c r="B101" t="s">
        <v>1048</v>
      </c>
      <c r="D101" t="s">
        <v>768</v>
      </c>
      <c r="E101" t="s">
        <v>784</v>
      </c>
      <c r="F101" t="s">
        <v>770</v>
      </c>
      <c r="G101" t="s">
        <v>1046</v>
      </c>
      <c r="H101" t="s">
        <v>648</v>
      </c>
      <c r="I101" t="s">
        <v>780</v>
      </c>
      <c r="J101" t="s">
        <v>773</v>
      </c>
      <c r="K101" t="s">
        <v>130</v>
      </c>
      <c r="L101" t="s">
        <v>130</v>
      </c>
    </row>
    <row r="102" spans="1:12" x14ac:dyDescent="0.25">
      <c r="A102" t="s">
        <v>688</v>
      </c>
      <c r="B102" t="s">
        <v>1049</v>
      </c>
      <c r="D102" t="s">
        <v>768</v>
      </c>
      <c r="E102" t="s">
        <v>784</v>
      </c>
      <c r="F102" t="s">
        <v>770</v>
      </c>
      <c r="G102" t="s">
        <v>1046</v>
      </c>
      <c r="H102" t="s">
        <v>648</v>
      </c>
      <c r="I102" t="s">
        <v>780</v>
      </c>
      <c r="J102" t="s">
        <v>773</v>
      </c>
      <c r="K102" t="s">
        <v>130</v>
      </c>
      <c r="L102" t="s">
        <v>130</v>
      </c>
    </row>
    <row r="103" spans="1:12" x14ac:dyDescent="0.25">
      <c r="A103" t="s">
        <v>688</v>
      </c>
      <c r="B103" t="s">
        <v>1050</v>
      </c>
      <c r="D103" t="s">
        <v>881</v>
      </c>
      <c r="E103" t="s">
        <v>784</v>
      </c>
      <c r="F103" t="s">
        <v>770</v>
      </c>
      <c r="G103" t="s">
        <v>1046</v>
      </c>
      <c r="H103" t="s">
        <v>648</v>
      </c>
      <c r="I103" t="s">
        <v>780</v>
      </c>
      <c r="J103" t="s">
        <v>773</v>
      </c>
      <c r="K103" t="s">
        <v>130</v>
      </c>
      <c r="L103" t="s">
        <v>130</v>
      </c>
    </row>
    <row r="104" spans="1:12" x14ac:dyDescent="0.25">
      <c r="A104" t="s">
        <v>688</v>
      </c>
      <c r="B104" t="s">
        <v>1051</v>
      </c>
      <c r="D104" t="s">
        <v>768</v>
      </c>
      <c r="E104" t="s">
        <v>784</v>
      </c>
      <c r="F104" t="s">
        <v>770</v>
      </c>
      <c r="G104" t="s">
        <v>1046</v>
      </c>
      <c r="H104" t="s">
        <v>648</v>
      </c>
      <c r="I104" t="s">
        <v>780</v>
      </c>
      <c r="J104" t="s">
        <v>773</v>
      </c>
      <c r="K104" t="s">
        <v>130</v>
      </c>
      <c r="L104" t="s">
        <v>130</v>
      </c>
    </row>
    <row r="105" spans="1:12" x14ac:dyDescent="0.25">
      <c r="A105" t="s">
        <v>688</v>
      </c>
      <c r="B105" t="s">
        <v>1052</v>
      </c>
      <c r="D105" t="s">
        <v>768</v>
      </c>
      <c r="E105" t="s">
        <v>784</v>
      </c>
      <c r="F105" t="s">
        <v>770</v>
      </c>
      <c r="G105" t="s">
        <v>1053</v>
      </c>
      <c r="H105" t="s">
        <v>648</v>
      </c>
      <c r="I105" t="s">
        <v>780</v>
      </c>
      <c r="J105" t="s">
        <v>773</v>
      </c>
      <c r="K105" t="s">
        <v>130</v>
      </c>
      <c r="L105" t="s">
        <v>130</v>
      </c>
    </row>
    <row r="106" spans="1:12" x14ac:dyDescent="0.25">
      <c r="A106" t="s">
        <v>688</v>
      </c>
      <c r="B106" t="s">
        <v>1054</v>
      </c>
      <c r="D106" t="s">
        <v>768</v>
      </c>
      <c r="E106" t="s">
        <v>784</v>
      </c>
      <c r="F106" t="s">
        <v>770</v>
      </c>
      <c r="G106" t="s">
        <v>1053</v>
      </c>
      <c r="H106" t="s">
        <v>648</v>
      </c>
      <c r="I106" t="s">
        <v>780</v>
      </c>
      <c r="J106" t="s">
        <v>773</v>
      </c>
      <c r="K106" t="s">
        <v>130</v>
      </c>
      <c r="L106" t="s">
        <v>130</v>
      </c>
    </row>
    <row r="107" spans="1:12" x14ac:dyDescent="0.25">
      <c r="A107" t="s">
        <v>688</v>
      </c>
      <c r="B107" t="s">
        <v>1055</v>
      </c>
      <c r="D107" t="s">
        <v>768</v>
      </c>
      <c r="E107" t="s">
        <v>784</v>
      </c>
      <c r="F107" t="s">
        <v>770</v>
      </c>
      <c r="G107" t="s">
        <v>1056</v>
      </c>
      <c r="H107" t="s">
        <v>648</v>
      </c>
      <c r="I107" t="s">
        <v>780</v>
      </c>
      <c r="J107" t="s">
        <v>773</v>
      </c>
      <c r="K107" t="s">
        <v>130</v>
      </c>
      <c r="L107" t="s">
        <v>130</v>
      </c>
    </row>
    <row r="108" spans="1:12" x14ac:dyDescent="0.25">
      <c r="A108" t="s">
        <v>688</v>
      </c>
      <c r="B108" t="s">
        <v>1057</v>
      </c>
      <c r="D108" t="s">
        <v>768</v>
      </c>
      <c r="E108" t="s">
        <v>784</v>
      </c>
      <c r="F108" t="s">
        <v>770</v>
      </c>
      <c r="G108" t="s">
        <v>1056</v>
      </c>
      <c r="H108" t="s">
        <v>648</v>
      </c>
      <c r="I108" t="s">
        <v>780</v>
      </c>
      <c r="J108" t="s">
        <v>773</v>
      </c>
      <c r="K108" t="s">
        <v>130</v>
      </c>
      <c r="L108" t="s">
        <v>130</v>
      </c>
    </row>
    <row r="109" spans="1:12" x14ac:dyDescent="0.25">
      <c r="A109" t="s">
        <v>688</v>
      </c>
      <c r="B109" t="s">
        <v>1058</v>
      </c>
      <c r="C109" t="s">
        <v>783</v>
      </c>
      <c r="D109" t="s">
        <v>768</v>
      </c>
      <c r="E109" t="s">
        <v>784</v>
      </c>
      <c r="F109" t="s">
        <v>770</v>
      </c>
      <c r="G109" t="s">
        <v>1056</v>
      </c>
      <c r="H109" t="s">
        <v>648</v>
      </c>
      <c r="I109" t="s">
        <v>780</v>
      </c>
      <c r="J109" t="s">
        <v>773</v>
      </c>
      <c r="K109" t="s">
        <v>130</v>
      </c>
      <c r="L109" t="s">
        <v>130</v>
      </c>
    </row>
    <row r="110" spans="1:12" x14ac:dyDescent="0.25">
      <c r="A110" t="s">
        <v>688</v>
      </c>
      <c r="B110" t="s">
        <v>1059</v>
      </c>
      <c r="D110" t="s">
        <v>768</v>
      </c>
      <c r="E110" t="s">
        <v>784</v>
      </c>
      <c r="F110" t="s">
        <v>770</v>
      </c>
      <c r="G110" t="s">
        <v>1056</v>
      </c>
      <c r="H110" t="s">
        <v>648</v>
      </c>
      <c r="I110" t="s">
        <v>780</v>
      </c>
      <c r="J110" t="s">
        <v>773</v>
      </c>
      <c r="K110" t="s">
        <v>130</v>
      </c>
      <c r="L110" t="s">
        <v>130</v>
      </c>
    </row>
    <row r="111" spans="1:12" x14ac:dyDescent="0.25">
      <c r="A111" t="s">
        <v>688</v>
      </c>
      <c r="B111" t="s">
        <v>1060</v>
      </c>
      <c r="C111" t="s">
        <v>892</v>
      </c>
      <c r="D111" t="s">
        <v>768</v>
      </c>
      <c r="E111" t="s">
        <v>784</v>
      </c>
      <c r="F111" t="s">
        <v>770</v>
      </c>
      <c r="G111" t="s">
        <v>779</v>
      </c>
      <c r="H111" t="s">
        <v>648</v>
      </c>
      <c r="I111" t="s">
        <v>780</v>
      </c>
      <c r="J111" t="s">
        <v>773</v>
      </c>
      <c r="K111" t="s">
        <v>130</v>
      </c>
      <c r="L111" t="s">
        <v>130</v>
      </c>
    </row>
    <row r="112" spans="1:12" x14ac:dyDescent="0.25">
      <c r="A112" t="s">
        <v>688</v>
      </c>
      <c r="B112" t="s">
        <v>1061</v>
      </c>
      <c r="C112" t="s">
        <v>892</v>
      </c>
      <c r="D112" t="s">
        <v>768</v>
      </c>
      <c r="E112" t="s">
        <v>784</v>
      </c>
      <c r="F112" t="s">
        <v>770</v>
      </c>
      <c r="G112" t="s">
        <v>779</v>
      </c>
      <c r="H112" t="s">
        <v>648</v>
      </c>
      <c r="I112" t="s">
        <v>780</v>
      </c>
      <c r="J112" t="s">
        <v>773</v>
      </c>
      <c r="K112" t="s">
        <v>130</v>
      </c>
      <c r="L112" t="s">
        <v>130</v>
      </c>
    </row>
    <row r="113" spans="1:12" x14ac:dyDescent="0.25">
      <c r="A113" t="s">
        <v>410</v>
      </c>
      <c r="B113" t="s">
        <v>1062</v>
      </c>
      <c r="D113" t="s">
        <v>768</v>
      </c>
      <c r="E113" t="s">
        <v>784</v>
      </c>
      <c r="F113" t="s">
        <v>770</v>
      </c>
      <c r="G113" t="s">
        <v>1063</v>
      </c>
      <c r="H113" t="s">
        <v>648</v>
      </c>
      <c r="I113" t="s">
        <v>780</v>
      </c>
      <c r="J113" t="s">
        <v>773</v>
      </c>
      <c r="K113" t="s">
        <v>130</v>
      </c>
      <c r="L113" t="s">
        <v>130</v>
      </c>
    </row>
    <row r="114" spans="1:12" x14ac:dyDescent="0.25">
      <c r="A114" t="s">
        <v>410</v>
      </c>
      <c r="B114" t="s">
        <v>1064</v>
      </c>
      <c r="D114" t="s">
        <v>768</v>
      </c>
      <c r="E114" t="s">
        <v>784</v>
      </c>
      <c r="F114" t="s">
        <v>770</v>
      </c>
      <c r="G114" t="s">
        <v>1063</v>
      </c>
      <c r="H114" t="s">
        <v>648</v>
      </c>
      <c r="I114" t="s">
        <v>780</v>
      </c>
      <c r="J114" t="s">
        <v>773</v>
      </c>
      <c r="K114" t="s">
        <v>130</v>
      </c>
      <c r="L114" t="s">
        <v>130</v>
      </c>
    </row>
    <row r="115" spans="1:12" x14ac:dyDescent="0.25">
      <c r="A115" t="s">
        <v>410</v>
      </c>
      <c r="B115" t="s">
        <v>1065</v>
      </c>
      <c r="C115" t="s">
        <v>783</v>
      </c>
      <c r="D115" t="s">
        <v>768</v>
      </c>
      <c r="E115" t="s">
        <v>784</v>
      </c>
      <c r="F115" t="s">
        <v>770</v>
      </c>
      <c r="G115" t="s">
        <v>1063</v>
      </c>
      <c r="H115" t="s">
        <v>648</v>
      </c>
      <c r="I115" t="s">
        <v>780</v>
      </c>
      <c r="J115" t="s">
        <v>773</v>
      </c>
      <c r="K115" t="s">
        <v>130</v>
      </c>
      <c r="L115" t="s">
        <v>130</v>
      </c>
    </row>
    <row r="116" spans="1:12" x14ac:dyDescent="0.25">
      <c r="A116" t="s">
        <v>410</v>
      </c>
      <c r="B116" t="s">
        <v>1066</v>
      </c>
      <c r="D116" t="s">
        <v>768</v>
      </c>
      <c r="E116" t="s">
        <v>784</v>
      </c>
      <c r="F116" t="s">
        <v>770</v>
      </c>
      <c r="G116" t="s">
        <v>1063</v>
      </c>
      <c r="H116" t="s">
        <v>648</v>
      </c>
      <c r="I116" t="s">
        <v>780</v>
      </c>
      <c r="J116" t="s">
        <v>773</v>
      </c>
      <c r="K116" t="s">
        <v>130</v>
      </c>
      <c r="L116" t="s">
        <v>130</v>
      </c>
    </row>
    <row r="117" spans="1:12" x14ac:dyDescent="0.25">
      <c r="A117" t="s">
        <v>410</v>
      </c>
      <c r="B117" t="s">
        <v>1067</v>
      </c>
      <c r="D117" t="s">
        <v>768</v>
      </c>
      <c r="E117" t="s">
        <v>784</v>
      </c>
      <c r="F117" t="s">
        <v>770</v>
      </c>
      <c r="G117" t="s">
        <v>1063</v>
      </c>
      <c r="H117" t="s">
        <v>648</v>
      </c>
      <c r="I117" t="s">
        <v>780</v>
      </c>
      <c r="J117" t="s">
        <v>773</v>
      </c>
      <c r="K117" t="s">
        <v>130</v>
      </c>
      <c r="L117" t="s">
        <v>130</v>
      </c>
    </row>
    <row r="118" spans="1:12" x14ac:dyDescent="0.25">
      <c r="A118" t="s">
        <v>410</v>
      </c>
      <c r="B118" t="s">
        <v>1068</v>
      </c>
      <c r="D118" t="s">
        <v>768</v>
      </c>
      <c r="E118" t="s">
        <v>784</v>
      </c>
      <c r="F118" t="s">
        <v>770</v>
      </c>
      <c r="G118" t="s">
        <v>1063</v>
      </c>
      <c r="H118" t="s">
        <v>648</v>
      </c>
      <c r="I118" t="s">
        <v>780</v>
      </c>
      <c r="J118" t="s">
        <v>773</v>
      </c>
      <c r="K118" t="s">
        <v>130</v>
      </c>
      <c r="L118" t="s">
        <v>130</v>
      </c>
    </row>
    <row r="119" spans="1:12" x14ac:dyDescent="0.25">
      <c r="A119" t="s">
        <v>410</v>
      </c>
      <c r="B119" t="s">
        <v>1069</v>
      </c>
      <c r="D119" t="s">
        <v>768</v>
      </c>
      <c r="E119" t="s">
        <v>784</v>
      </c>
      <c r="F119" t="s">
        <v>770</v>
      </c>
      <c r="G119" t="s">
        <v>1070</v>
      </c>
      <c r="H119" t="s">
        <v>648</v>
      </c>
      <c r="I119" t="s">
        <v>780</v>
      </c>
      <c r="J119" t="s">
        <v>773</v>
      </c>
      <c r="K119" t="s">
        <v>130</v>
      </c>
      <c r="L119" t="s">
        <v>130</v>
      </c>
    </row>
    <row r="120" spans="1:12" x14ac:dyDescent="0.25">
      <c r="A120" t="s">
        <v>410</v>
      </c>
      <c r="B120" t="s">
        <v>1071</v>
      </c>
      <c r="C120" t="s">
        <v>783</v>
      </c>
      <c r="D120" t="s">
        <v>768</v>
      </c>
      <c r="E120" t="s">
        <v>784</v>
      </c>
      <c r="F120" t="s">
        <v>770</v>
      </c>
      <c r="G120" t="s">
        <v>1070</v>
      </c>
      <c r="H120" t="s">
        <v>648</v>
      </c>
      <c r="I120" t="s">
        <v>780</v>
      </c>
      <c r="J120" t="s">
        <v>773</v>
      </c>
      <c r="K120" t="s">
        <v>130</v>
      </c>
      <c r="L120" t="s">
        <v>130</v>
      </c>
    </row>
    <row r="121" spans="1:12" x14ac:dyDescent="0.25">
      <c r="A121" t="s">
        <v>410</v>
      </c>
      <c r="B121" t="s">
        <v>1072</v>
      </c>
      <c r="D121" t="s">
        <v>768</v>
      </c>
      <c r="E121" t="s">
        <v>784</v>
      </c>
      <c r="F121" t="s">
        <v>770</v>
      </c>
      <c r="G121" t="s">
        <v>1070</v>
      </c>
      <c r="H121" t="s">
        <v>648</v>
      </c>
      <c r="I121" t="s">
        <v>780</v>
      </c>
      <c r="J121" t="s">
        <v>773</v>
      </c>
      <c r="K121" t="s">
        <v>130</v>
      </c>
      <c r="L121" t="s">
        <v>130</v>
      </c>
    </row>
    <row r="122" spans="1:12" x14ac:dyDescent="0.25">
      <c r="A122" t="s">
        <v>410</v>
      </c>
      <c r="B122" t="s">
        <v>1073</v>
      </c>
      <c r="D122" t="s">
        <v>768</v>
      </c>
      <c r="E122" t="s">
        <v>784</v>
      </c>
      <c r="F122" t="s">
        <v>770</v>
      </c>
      <c r="G122" t="s">
        <v>1070</v>
      </c>
      <c r="H122" t="s">
        <v>648</v>
      </c>
      <c r="I122" t="s">
        <v>780</v>
      </c>
      <c r="J122" t="s">
        <v>773</v>
      </c>
      <c r="K122" t="s">
        <v>130</v>
      </c>
      <c r="L122" t="s">
        <v>130</v>
      </c>
    </row>
    <row r="123" spans="1:12" x14ac:dyDescent="0.25">
      <c r="A123" t="s">
        <v>410</v>
      </c>
      <c r="B123" t="s">
        <v>1074</v>
      </c>
      <c r="C123" t="s">
        <v>783</v>
      </c>
      <c r="D123" t="s">
        <v>768</v>
      </c>
      <c r="E123" t="s">
        <v>784</v>
      </c>
      <c r="F123" t="s">
        <v>770</v>
      </c>
      <c r="G123" t="s">
        <v>1075</v>
      </c>
      <c r="H123" t="s">
        <v>648</v>
      </c>
      <c r="I123" t="s">
        <v>780</v>
      </c>
      <c r="J123" t="s">
        <v>773</v>
      </c>
      <c r="K123" t="s">
        <v>130</v>
      </c>
      <c r="L123" t="s">
        <v>130</v>
      </c>
    </row>
    <row r="124" spans="1:12" x14ac:dyDescent="0.25">
      <c r="A124" t="s">
        <v>410</v>
      </c>
      <c r="B124" t="s">
        <v>1076</v>
      </c>
      <c r="C124" t="s">
        <v>783</v>
      </c>
      <c r="D124" t="s">
        <v>768</v>
      </c>
      <c r="E124" t="s">
        <v>784</v>
      </c>
      <c r="F124" t="s">
        <v>770</v>
      </c>
      <c r="G124" t="s">
        <v>1075</v>
      </c>
      <c r="H124" t="s">
        <v>648</v>
      </c>
      <c r="I124" t="s">
        <v>780</v>
      </c>
      <c r="J124" t="s">
        <v>773</v>
      </c>
      <c r="K124" t="s">
        <v>130</v>
      </c>
      <c r="L124" t="s">
        <v>130</v>
      </c>
    </row>
    <row r="125" spans="1:12" x14ac:dyDescent="0.25">
      <c r="A125" t="s">
        <v>410</v>
      </c>
      <c r="B125" t="s">
        <v>1077</v>
      </c>
      <c r="D125" t="s">
        <v>768</v>
      </c>
      <c r="E125" t="s">
        <v>784</v>
      </c>
      <c r="F125" t="s">
        <v>770</v>
      </c>
      <c r="G125" t="s">
        <v>1075</v>
      </c>
      <c r="H125" t="s">
        <v>648</v>
      </c>
      <c r="I125" t="s">
        <v>780</v>
      </c>
      <c r="J125" t="s">
        <v>773</v>
      </c>
      <c r="K125" t="s">
        <v>130</v>
      </c>
      <c r="L125" t="s">
        <v>130</v>
      </c>
    </row>
    <row r="126" spans="1:12" x14ac:dyDescent="0.25">
      <c r="A126" t="s">
        <v>410</v>
      </c>
      <c r="B126" t="s">
        <v>1078</v>
      </c>
      <c r="C126" t="s">
        <v>783</v>
      </c>
      <c r="D126" t="s">
        <v>768</v>
      </c>
      <c r="E126" t="s">
        <v>784</v>
      </c>
      <c r="F126" t="s">
        <v>770</v>
      </c>
      <c r="G126" t="s">
        <v>916</v>
      </c>
      <c r="H126" t="s">
        <v>648</v>
      </c>
      <c r="I126" t="s">
        <v>780</v>
      </c>
      <c r="J126" t="s">
        <v>773</v>
      </c>
      <c r="K126" t="s">
        <v>130</v>
      </c>
      <c r="L126" t="s">
        <v>130</v>
      </c>
    </row>
    <row r="127" spans="1:12" x14ac:dyDescent="0.25">
      <c r="A127" t="s">
        <v>410</v>
      </c>
      <c r="B127" t="s">
        <v>1079</v>
      </c>
      <c r="D127" t="s">
        <v>768</v>
      </c>
      <c r="E127" t="s">
        <v>784</v>
      </c>
      <c r="F127" t="s">
        <v>770</v>
      </c>
      <c r="G127" t="s">
        <v>916</v>
      </c>
      <c r="H127" t="s">
        <v>648</v>
      </c>
      <c r="I127" t="s">
        <v>780</v>
      </c>
      <c r="J127" t="s">
        <v>773</v>
      </c>
      <c r="K127" t="s">
        <v>130</v>
      </c>
      <c r="L127" t="s">
        <v>130</v>
      </c>
    </row>
    <row r="128" spans="1:12" x14ac:dyDescent="0.25">
      <c r="A128" t="s">
        <v>689</v>
      </c>
      <c r="B128" t="s">
        <v>1080</v>
      </c>
      <c r="D128" t="s">
        <v>768</v>
      </c>
      <c r="E128" t="s">
        <v>784</v>
      </c>
      <c r="F128" t="s">
        <v>867</v>
      </c>
      <c r="G128" t="s">
        <v>1081</v>
      </c>
      <c r="H128" t="s">
        <v>648</v>
      </c>
      <c r="I128" t="s">
        <v>780</v>
      </c>
      <c r="J128" t="s">
        <v>773</v>
      </c>
      <c r="K128" t="s">
        <v>130</v>
      </c>
      <c r="L128" t="s">
        <v>130</v>
      </c>
    </row>
    <row r="129" spans="1:12" x14ac:dyDescent="0.25">
      <c r="A129" t="s">
        <v>689</v>
      </c>
      <c r="B129" t="s">
        <v>1082</v>
      </c>
      <c r="D129" t="s">
        <v>768</v>
      </c>
      <c r="E129" t="s">
        <v>784</v>
      </c>
      <c r="F129" t="s">
        <v>867</v>
      </c>
      <c r="G129" t="s">
        <v>1083</v>
      </c>
      <c r="H129" t="s">
        <v>648</v>
      </c>
      <c r="I129" t="s">
        <v>780</v>
      </c>
      <c r="J129" t="s">
        <v>773</v>
      </c>
      <c r="K129" t="s">
        <v>130</v>
      </c>
      <c r="L129" t="s">
        <v>130</v>
      </c>
    </row>
    <row r="130" spans="1:12" x14ac:dyDescent="0.25">
      <c r="A130" t="s">
        <v>689</v>
      </c>
      <c r="B130" t="s">
        <v>1084</v>
      </c>
      <c r="D130" t="s">
        <v>768</v>
      </c>
      <c r="E130" t="s">
        <v>784</v>
      </c>
      <c r="F130" t="s">
        <v>867</v>
      </c>
      <c r="G130" t="s">
        <v>1085</v>
      </c>
      <c r="H130" t="s">
        <v>648</v>
      </c>
      <c r="I130" t="s">
        <v>780</v>
      </c>
      <c r="J130" t="s">
        <v>773</v>
      </c>
      <c r="K130" t="s">
        <v>130</v>
      </c>
      <c r="L130" t="s">
        <v>130</v>
      </c>
    </row>
    <row r="131" spans="1:12" x14ac:dyDescent="0.25">
      <c r="A131" t="s">
        <v>689</v>
      </c>
      <c r="B131" t="s">
        <v>1086</v>
      </c>
      <c r="D131" t="s">
        <v>877</v>
      </c>
      <c r="E131" t="s">
        <v>784</v>
      </c>
      <c r="F131" t="s">
        <v>867</v>
      </c>
      <c r="G131" t="s">
        <v>1087</v>
      </c>
      <c r="H131" t="s">
        <v>648</v>
      </c>
      <c r="I131" t="s">
        <v>780</v>
      </c>
      <c r="J131" t="s">
        <v>773</v>
      </c>
      <c r="K131" t="s">
        <v>130</v>
      </c>
      <c r="L131" t="s">
        <v>130</v>
      </c>
    </row>
    <row r="132" spans="1:12" x14ac:dyDescent="0.25">
      <c r="A132" t="s">
        <v>689</v>
      </c>
      <c r="B132" t="s">
        <v>1088</v>
      </c>
      <c r="D132" t="s">
        <v>768</v>
      </c>
      <c r="E132" t="s">
        <v>784</v>
      </c>
      <c r="F132" t="s">
        <v>867</v>
      </c>
      <c r="G132" t="s">
        <v>1089</v>
      </c>
      <c r="H132" t="s">
        <v>648</v>
      </c>
      <c r="I132" t="s">
        <v>780</v>
      </c>
      <c r="J132" t="s">
        <v>773</v>
      </c>
      <c r="K132" t="s">
        <v>130</v>
      </c>
      <c r="L132" t="s">
        <v>130</v>
      </c>
    </row>
    <row r="133" spans="1:12" x14ac:dyDescent="0.25">
      <c r="A133" t="s">
        <v>689</v>
      </c>
      <c r="B133" t="s">
        <v>1090</v>
      </c>
      <c r="D133" t="s">
        <v>768</v>
      </c>
      <c r="E133" t="s">
        <v>784</v>
      </c>
      <c r="F133" t="s">
        <v>867</v>
      </c>
      <c r="G133" t="s">
        <v>1091</v>
      </c>
      <c r="H133" t="s">
        <v>648</v>
      </c>
      <c r="I133" t="s">
        <v>780</v>
      </c>
      <c r="J133" t="s">
        <v>773</v>
      </c>
      <c r="K133" t="s">
        <v>130</v>
      </c>
      <c r="L133" t="s">
        <v>130</v>
      </c>
    </row>
    <row r="134" spans="1:12" x14ac:dyDescent="0.25">
      <c r="A134" t="s">
        <v>689</v>
      </c>
      <c r="B134" t="s">
        <v>1092</v>
      </c>
      <c r="D134" t="s">
        <v>768</v>
      </c>
      <c r="E134" t="s">
        <v>784</v>
      </c>
      <c r="F134" t="s">
        <v>867</v>
      </c>
      <c r="G134" t="s">
        <v>1093</v>
      </c>
      <c r="H134" t="s">
        <v>648</v>
      </c>
      <c r="I134" t="s">
        <v>780</v>
      </c>
      <c r="J134" t="s">
        <v>773</v>
      </c>
      <c r="K134" t="s">
        <v>130</v>
      </c>
      <c r="L134" t="s">
        <v>130</v>
      </c>
    </row>
    <row r="135" spans="1:12" x14ac:dyDescent="0.25">
      <c r="A135" t="s">
        <v>689</v>
      </c>
      <c r="B135" t="s">
        <v>1094</v>
      </c>
      <c r="D135" t="s">
        <v>768</v>
      </c>
      <c r="E135" t="s">
        <v>784</v>
      </c>
      <c r="F135" t="s">
        <v>867</v>
      </c>
      <c r="G135" t="s">
        <v>1095</v>
      </c>
      <c r="H135" t="s">
        <v>648</v>
      </c>
      <c r="I135" t="s">
        <v>780</v>
      </c>
      <c r="J135" t="s">
        <v>773</v>
      </c>
      <c r="K135" t="s">
        <v>130</v>
      </c>
      <c r="L135" t="s">
        <v>130</v>
      </c>
    </row>
    <row r="136" spans="1:12" x14ac:dyDescent="0.25">
      <c r="A136" t="s">
        <v>689</v>
      </c>
      <c r="B136" t="s">
        <v>1096</v>
      </c>
      <c r="D136" t="s">
        <v>768</v>
      </c>
      <c r="E136" t="s">
        <v>784</v>
      </c>
      <c r="F136" t="s">
        <v>867</v>
      </c>
      <c r="G136" t="s">
        <v>1097</v>
      </c>
      <c r="H136" t="s">
        <v>648</v>
      </c>
      <c r="I136" t="s">
        <v>780</v>
      </c>
      <c r="J136" t="s">
        <v>773</v>
      </c>
      <c r="K136" t="s">
        <v>130</v>
      </c>
      <c r="L136" t="s">
        <v>130</v>
      </c>
    </row>
    <row r="137" spans="1:12" x14ac:dyDescent="0.25">
      <c r="A137" t="s">
        <v>689</v>
      </c>
      <c r="B137" t="s">
        <v>1098</v>
      </c>
      <c r="D137" t="s">
        <v>768</v>
      </c>
      <c r="E137" t="s">
        <v>784</v>
      </c>
      <c r="F137" t="s">
        <v>867</v>
      </c>
      <c r="G137" t="s">
        <v>1099</v>
      </c>
      <c r="H137" t="s">
        <v>648</v>
      </c>
      <c r="I137" t="s">
        <v>780</v>
      </c>
      <c r="J137" t="s">
        <v>773</v>
      </c>
      <c r="K137" t="s">
        <v>130</v>
      </c>
      <c r="L137" t="s">
        <v>130</v>
      </c>
    </row>
    <row r="138" spans="1:12" x14ac:dyDescent="0.25">
      <c r="A138" t="s">
        <v>689</v>
      </c>
      <c r="B138" t="s">
        <v>1100</v>
      </c>
      <c r="D138" t="s">
        <v>768</v>
      </c>
      <c r="E138" t="s">
        <v>784</v>
      </c>
      <c r="F138" t="s">
        <v>867</v>
      </c>
      <c r="G138" t="s">
        <v>1101</v>
      </c>
      <c r="H138" t="s">
        <v>648</v>
      </c>
      <c r="I138" t="s">
        <v>780</v>
      </c>
      <c r="J138" t="s">
        <v>773</v>
      </c>
      <c r="K138" t="s">
        <v>130</v>
      </c>
      <c r="L138" t="s">
        <v>130</v>
      </c>
    </row>
    <row r="139" spans="1:12" x14ac:dyDescent="0.25">
      <c r="A139" t="s">
        <v>689</v>
      </c>
      <c r="B139" t="s">
        <v>1102</v>
      </c>
      <c r="D139" t="s">
        <v>768</v>
      </c>
      <c r="E139" t="s">
        <v>784</v>
      </c>
      <c r="F139" t="s">
        <v>867</v>
      </c>
      <c r="G139" t="s">
        <v>1103</v>
      </c>
      <c r="H139" t="s">
        <v>648</v>
      </c>
      <c r="I139" t="s">
        <v>780</v>
      </c>
      <c r="J139" t="s">
        <v>773</v>
      </c>
      <c r="K139" t="s">
        <v>130</v>
      </c>
      <c r="L139" t="s">
        <v>130</v>
      </c>
    </row>
    <row r="140" spans="1:12" x14ac:dyDescent="0.25">
      <c r="A140" t="s">
        <v>689</v>
      </c>
      <c r="B140" t="s">
        <v>1104</v>
      </c>
      <c r="D140" t="s">
        <v>768</v>
      </c>
      <c r="E140" t="s">
        <v>784</v>
      </c>
      <c r="F140" t="s">
        <v>867</v>
      </c>
      <c r="G140" t="s">
        <v>1105</v>
      </c>
      <c r="H140" t="s">
        <v>648</v>
      </c>
      <c r="I140" t="s">
        <v>780</v>
      </c>
      <c r="J140" t="s">
        <v>773</v>
      </c>
      <c r="K140" t="s">
        <v>130</v>
      </c>
      <c r="L140" t="s">
        <v>130</v>
      </c>
    </row>
    <row r="141" spans="1:12" x14ac:dyDescent="0.25">
      <c r="A141" t="s">
        <v>689</v>
      </c>
      <c r="B141" t="s">
        <v>1106</v>
      </c>
      <c r="D141" t="s">
        <v>768</v>
      </c>
      <c r="E141" t="s">
        <v>784</v>
      </c>
      <c r="F141" t="s">
        <v>867</v>
      </c>
      <c r="G141" t="s">
        <v>1105</v>
      </c>
      <c r="H141" t="s">
        <v>648</v>
      </c>
      <c r="I141" t="s">
        <v>780</v>
      </c>
      <c r="J141" t="s">
        <v>773</v>
      </c>
      <c r="K141" t="s">
        <v>130</v>
      </c>
      <c r="L141" t="s">
        <v>130</v>
      </c>
    </row>
    <row r="142" spans="1:12" x14ac:dyDescent="0.25">
      <c r="A142" t="s">
        <v>689</v>
      </c>
      <c r="B142" t="s">
        <v>1107</v>
      </c>
      <c r="C142" t="s">
        <v>783</v>
      </c>
      <c r="D142" t="s">
        <v>768</v>
      </c>
      <c r="E142" t="s">
        <v>784</v>
      </c>
      <c r="F142" t="s">
        <v>867</v>
      </c>
      <c r="G142" t="s">
        <v>1108</v>
      </c>
      <c r="H142" t="s">
        <v>648</v>
      </c>
      <c r="I142" t="s">
        <v>780</v>
      </c>
      <c r="J142" t="s">
        <v>773</v>
      </c>
      <c r="K142" t="s">
        <v>130</v>
      </c>
      <c r="L142" t="s">
        <v>130</v>
      </c>
    </row>
    <row r="143" spans="1:12" x14ac:dyDescent="0.25">
      <c r="A143" t="s">
        <v>689</v>
      </c>
      <c r="B143" t="s">
        <v>1109</v>
      </c>
      <c r="D143" t="s">
        <v>768</v>
      </c>
      <c r="E143" t="s">
        <v>784</v>
      </c>
      <c r="F143" t="s">
        <v>867</v>
      </c>
      <c r="G143" t="s">
        <v>1110</v>
      </c>
      <c r="H143" t="s">
        <v>648</v>
      </c>
      <c r="I143" t="s">
        <v>780</v>
      </c>
      <c r="J143" t="s">
        <v>773</v>
      </c>
      <c r="K143" t="s">
        <v>130</v>
      </c>
      <c r="L143" t="s">
        <v>130</v>
      </c>
    </row>
    <row r="144" spans="1:12" x14ac:dyDescent="0.25">
      <c r="A144" t="s">
        <v>689</v>
      </c>
      <c r="B144" t="s">
        <v>1111</v>
      </c>
      <c r="D144" t="s">
        <v>881</v>
      </c>
      <c r="E144" t="s">
        <v>784</v>
      </c>
      <c r="F144" t="s">
        <v>867</v>
      </c>
      <c r="G144" t="s">
        <v>1112</v>
      </c>
      <c r="H144" t="s">
        <v>648</v>
      </c>
      <c r="I144" t="s">
        <v>780</v>
      </c>
      <c r="J144" t="s">
        <v>773</v>
      </c>
      <c r="K144" t="s">
        <v>130</v>
      </c>
      <c r="L144" t="s">
        <v>130</v>
      </c>
    </row>
    <row r="145" spans="1:12" x14ac:dyDescent="0.25">
      <c r="A145" t="s">
        <v>689</v>
      </c>
      <c r="B145" t="s">
        <v>1113</v>
      </c>
      <c r="D145" t="s">
        <v>768</v>
      </c>
      <c r="E145" t="s">
        <v>784</v>
      </c>
      <c r="F145" t="s">
        <v>867</v>
      </c>
      <c r="G145" t="s">
        <v>1114</v>
      </c>
      <c r="H145" t="s">
        <v>648</v>
      </c>
      <c r="I145" t="s">
        <v>780</v>
      </c>
      <c r="J145" t="s">
        <v>773</v>
      </c>
      <c r="K145" t="s">
        <v>130</v>
      </c>
      <c r="L145" t="s">
        <v>130</v>
      </c>
    </row>
    <row r="146" spans="1:12" x14ac:dyDescent="0.25">
      <c r="A146" t="s">
        <v>689</v>
      </c>
      <c r="B146" t="s">
        <v>1115</v>
      </c>
      <c r="D146" t="s">
        <v>768</v>
      </c>
      <c r="E146" t="s">
        <v>784</v>
      </c>
      <c r="F146" t="s">
        <v>867</v>
      </c>
      <c r="G146" t="s">
        <v>1116</v>
      </c>
      <c r="H146" t="s">
        <v>648</v>
      </c>
      <c r="I146" t="s">
        <v>780</v>
      </c>
      <c r="J146" t="s">
        <v>773</v>
      </c>
      <c r="K146" t="s">
        <v>130</v>
      </c>
      <c r="L146" t="s">
        <v>130</v>
      </c>
    </row>
    <row r="147" spans="1:12" x14ac:dyDescent="0.25">
      <c r="A147" t="s">
        <v>689</v>
      </c>
      <c r="B147" t="s">
        <v>1117</v>
      </c>
      <c r="D147" t="s">
        <v>768</v>
      </c>
      <c r="E147" t="s">
        <v>784</v>
      </c>
      <c r="F147" t="s">
        <v>867</v>
      </c>
      <c r="G147" t="s">
        <v>1116</v>
      </c>
      <c r="H147" t="s">
        <v>648</v>
      </c>
      <c r="I147" t="s">
        <v>780</v>
      </c>
      <c r="J147" t="s">
        <v>773</v>
      </c>
      <c r="K147" t="s">
        <v>130</v>
      </c>
      <c r="L147" t="s">
        <v>130</v>
      </c>
    </row>
    <row r="148" spans="1:12" x14ac:dyDescent="0.25">
      <c r="A148" t="s">
        <v>689</v>
      </c>
      <c r="B148" t="s">
        <v>1118</v>
      </c>
      <c r="D148" t="s">
        <v>768</v>
      </c>
      <c r="E148" t="s">
        <v>784</v>
      </c>
      <c r="F148" t="s">
        <v>867</v>
      </c>
      <c r="G148" t="s">
        <v>1119</v>
      </c>
      <c r="H148" t="s">
        <v>648</v>
      </c>
      <c r="I148" t="s">
        <v>780</v>
      </c>
      <c r="J148" t="s">
        <v>773</v>
      </c>
      <c r="K148" t="s">
        <v>130</v>
      </c>
      <c r="L148" t="s">
        <v>130</v>
      </c>
    </row>
    <row r="149" spans="1:12" x14ac:dyDescent="0.25">
      <c r="A149" t="s">
        <v>689</v>
      </c>
      <c r="B149" t="s">
        <v>1120</v>
      </c>
      <c r="D149" t="s">
        <v>768</v>
      </c>
      <c r="E149" t="s">
        <v>784</v>
      </c>
      <c r="F149" t="s">
        <v>867</v>
      </c>
      <c r="G149" t="s">
        <v>1119</v>
      </c>
      <c r="H149" t="s">
        <v>648</v>
      </c>
      <c r="I149" t="s">
        <v>780</v>
      </c>
      <c r="J149" t="s">
        <v>773</v>
      </c>
      <c r="K149" t="s">
        <v>130</v>
      </c>
      <c r="L149" t="s">
        <v>130</v>
      </c>
    </row>
    <row r="150" spans="1:12" x14ac:dyDescent="0.25">
      <c r="A150" t="s">
        <v>689</v>
      </c>
      <c r="B150" t="s">
        <v>1121</v>
      </c>
      <c r="D150" t="s">
        <v>881</v>
      </c>
      <c r="E150" t="s">
        <v>784</v>
      </c>
      <c r="F150" t="s">
        <v>867</v>
      </c>
      <c r="G150" t="s">
        <v>1122</v>
      </c>
      <c r="H150" t="s">
        <v>648</v>
      </c>
      <c r="I150" t="s">
        <v>780</v>
      </c>
      <c r="J150" t="s">
        <v>773</v>
      </c>
      <c r="K150" t="s">
        <v>130</v>
      </c>
      <c r="L150" t="s">
        <v>130</v>
      </c>
    </row>
    <row r="151" spans="1:12" x14ac:dyDescent="0.25">
      <c r="A151" t="s">
        <v>689</v>
      </c>
      <c r="B151" t="s">
        <v>1123</v>
      </c>
      <c r="D151" t="s">
        <v>768</v>
      </c>
      <c r="E151" t="s">
        <v>784</v>
      </c>
      <c r="F151" t="s">
        <v>867</v>
      </c>
      <c r="G151" t="s">
        <v>1124</v>
      </c>
      <c r="H151" t="s">
        <v>648</v>
      </c>
      <c r="I151" t="s">
        <v>780</v>
      </c>
      <c r="J151" t="s">
        <v>773</v>
      </c>
      <c r="K151" t="s">
        <v>130</v>
      </c>
      <c r="L151" t="s">
        <v>130</v>
      </c>
    </row>
    <row r="152" spans="1:12" x14ac:dyDescent="0.25">
      <c r="A152" t="s">
        <v>689</v>
      </c>
      <c r="B152" t="s">
        <v>1125</v>
      </c>
      <c r="D152" t="s">
        <v>986</v>
      </c>
      <c r="E152" t="s">
        <v>784</v>
      </c>
      <c r="F152" t="s">
        <v>867</v>
      </c>
      <c r="G152" t="s">
        <v>1126</v>
      </c>
      <c r="H152" t="s">
        <v>648</v>
      </c>
      <c r="I152" t="s">
        <v>780</v>
      </c>
      <c r="J152" t="s">
        <v>773</v>
      </c>
      <c r="K152" t="s">
        <v>130</v>
      </c>
      <c r="L152" t="s">
        <v>130</v>
      </c>
    </row>
    <row r="153" spans="1:12" x14ac:dyDescent="0.25">
      <c r="A153" t="s">
        <v>689</v>
      </c>
      <c r="B153" t="s">
        <v>1127</v>
      </c>
      <c r="D153" t="s">
        <v>768</v>
      </c>
      <c r="E153" t="s">
        <v>784</v>
      </c>
      <c r="F153" t="s">
        <v>867</v>
      </c>
      <c r="G153" t="s">
        <v>1128</v>
      </c>
      <c r="H153" t="s">
        <v>648</v>
      </c>
      <c r="I153" t="s">
        <v>780</v>
      </c>
      <c r="J153" t="s">
        <v>773</v>
      </c>
      <c r="K153" t="s">
        <v>130</v>
      </c>
      <c r="L153" t="s">
        <v>130</v>
      </c>
    </row>
    <row r="154" spans="1:12" x14ac:dyDescent="0.25">
      <c r="A154" t="s">
        <v>689</v>
      </c>
      <c r="B154" t="s">
        <v>1129</v>
      </c>
      <c r="D154" t="s">
        <v>768</v>
      </c>
      <c r="E154" t="s">
        <v>784</v>
      </c>
      <c r="F154" t="s">
        <v>867</v>
      </c>
      <c r="G154" t="s">
        <v>1130</v>
      </c>
      <c r="H154" t="s">
        <v>648</v>
      </c>
      <c r="I154" t="s">
        <v>780</v>
      </c>
      <c r="J154" t="s">
        <v>773</v>
      </c>
      <c r="K154" t="s">
        <v>130</v>
      </c>
      <c r="L154" t="s">
        <v>130</v>
      </c>
    </row>
    <row r="155" spans="1:12" x14ac:dyDescent="0.25">
      <c r="A155" t="s">
        <v>689</v>
      </c>
      <c r="B155" t="s">
        <v>1131</v>
      </c>
      <c r="D155" t="s">
        <v>881</v>
      </c>
      <c r="E155" t="s">
        <v>784</v>
      </c>
      <c r="F155" t="s">
        <v>867</v>
      </c>
      <c r="G155" t="s">
        <v>1132</v>
      </c>
      <c r="H155" t="s">
        <v>648</v>
      </c>
      <c r="I155" t="s">
        <v>780</v>
      </c>
      <c r="J155" t="s">
        <v>773</v>
      </c>
      <c r="K155" t="s">
        <v>130</v>
      </c>
      <c r="L155" t="s">
        <v>130</v>
      </c>
    </row>
    <row r="156" spans="1:12" x14ac:dyDescent="0.25">
      <c r="A156" t="s">
        <v>689</v>
      </c>
      <c r="B156" t="s">
        <v>1133</v>
      </c>
      <c r="D156" t="s">
        <v>768</v>
      </c>
      <c r="E156" t="s">
        <v>784</v>
      </c>
      <c r="F156" t="s">
        <v>793</v>
      </c>
      <c r="G156" t="s">
        <v>1134</v>
      </c>
      <c r="H156" t="s">
        <v>648</v>
      </c>
      <c r="I156" t="s">
        <v>780</v>
      </c>
      <c r="J156" t="s">
        <v>773</v>
      </c>
      <c r="K156" t="s">
        <v>130</v>
      </c>
      <c r="L156" t="s">
        <v>130</v>
      </c>
    </row>
    <row r="157" spans="1:12" x14ac:dyDescent="0.25">
      <c r="A157" t="s">
        <v>689</v>
      </c>
      <c r="B157" t="s">
        <v>1135</v>
      </c>
      <c r="D157" t="s">
        <v>768</v>
      </c>
      <c r="E157" t="s">
        <v>784</v>
      </c>
      <c r="F157" t="s">
        <v>793</v>
      </c>
      <c r="G157" t="s">
        <v>1134</v>
      </c>
      <c r="H157" t="s">
        <v>648</v>
      </c>
      <c r="I157" t="s">
        <v>780</v>
      </c>
      <c r="J157" t="s">
        <v>773</v>
      </c>
      <c r="K157" t="s">
        <v>130</v>
      </c>
      <c r="L157" t="s">
        <v>130</v>
      </c>
    </row>
    <row r="158" spans="1:12" x14ac:dyDescent="0.25">
      <c r="A158" t="s">
        <v>689</v>
      </c>
      <c r="B158" t="s">
        <v>1136</v>
      </c>
      <c r="D158" t="s">
        <v>768</v>
      </c>
      <c r="E158" t="s">
        <v>769</v>
      </c>
      <c r="F158" t="s">
        <v>770</v>
      </c>
      <c r="G158" t="s">
        <v>779</v>
      </c>
      <c r="H158" t="s">
        <v>648</v>
      </c>
      <c r="I158" t="s">
        <v>780</v>
      </c>
      <c r="J158" t="s">
        <v>773</v>
      </c>
      <c r="K158" t="s">
        <v>648</v>
      </c>
      <c r="L158" t="s">
        <v>781</v>
      </c>
    </row>
    <row r="159" spans="1:12" x14ac:dyDescent="0.25">
      <c r="A159" t="s">
        <v>690</v>
      </c>
      <c r="B159" t="s">
        <v>1137</v>
      </c>
      <c r="D159" t="s">
        <v>768</v>
      </c>
      <c r="E159" t="s">
        <v>769</v>
      </c>
      <c r="F159" t="s">
        <v>770</v>
      </c>
      <c r="G159" t="s">
        <v>1138</v>
      </c>
      <c r="H159" t="s">
        <v>648</v>
      </c>
      <c r="I159" t="s">
        <v>780</v>
      </c>
      <c r="J159" t="s">
        <v>773</v>
      </c>
      <c r="K159" t="s">
        <v>648</v>
      </c>
      <c r="L159" t="s">
        <v>836</v>
      </c>
    </row>
    <row r="160" spans="1:12" x14ac:dyDescent="0.25">
      <c r="A160" t="s">
        <v>690</v>
      </c>
      <c r="B160" t="s">
        <v>1139</v>
      </c>
      <c r="D160" t="s">
        <v>768</v>
      </c>
      <c r="E160" t="s">
        <v>769</v>
      </c>
      <c r="F160" t="s">
        <v>770</v>
      </c>
      <c r="G160" t="s">
        <v>1140</v>
      </c>
      <c r="H160" t="s">
        <v>648</v>
      </c>
      <c r="I160" t="s">
        <v>780</v>
      </c>
      <c r="J160" t="s">
        <v>773</v>
      </c>
      <c r="K160" t="s">
        <v>648</v>
      </c>
      <c r="L160" t="s">
        <v>777</v>
      </c>
    </row>
    <row r="161" spans="1:12" x14ac:dyDescent="0.25">
      <c r="A161" t="s">
        <v>690</v>
      </c>
      <c r="B161" t="s">
        <v>1141</v>
      </c>
      <c r="D161" t="s">
        <v>768</v>
      </c>
      <c r="E161" t="s">
        <v>769</v>
      </c>
      <c r="F161" t="s">
        <v>770</v>
      </c>
      <c r="G161" t="s">
        <v>1142</v>
      </c>
      <c r="H161" t="s">
        <v>648</v>
      </c>
      <c r="I161" t="s">
        <v>780</v>
      </c>
      <c r="J161" t="s">
        <v>773</v>
      </c>
      <c r="K161" t="s">
        <v>648</v>
      </c>
      <c r="L161" t="s">
        <v>928</v>
      </c>
    </row>
    <row r="162" spans="1:12" x14ac:dyDescent="0.25">
      <c r="A162" t="s">
        <v>690</v>
      </c>
      <c r="B162" t="s">
        <v>1143</v>
      </c>
      <c r="D162" t="s">
        <v>768</v>
      </c>
      <c r="E162" t="s">
        <v>940</v>
      </c>
      <c r="F162" t="s">
        <v>770</v>
      </c>
      <c r="G162" t="s">
        <v>1144</v>
      </c>
      <c r="H162" t="s">
        <v>648</v>
      </c>
      <c r="I162" t="s">
        <v>780</v>
      </c>
      <c r="J162" t="s">
        <v>773</v>
      </c>
      <c r="K162" t="s">
        <v>648</v>
      </c>
      <c r="L162" t="s">
        <v>648</v>
      </c>
    </row>
    <row r="163" spans="1:12" x14ac:dyDescent="0.25">
      <c r="A163" t="s">
        <v>690</v>
      </c>
      <c r="B163" t="s">
        <v>1145</v>
      </c>
      <c r="C163" t="s">
        <v>783</v>
      </c>
      <c r="D163" t="s">
        <v>881</v>
      </c>
      <c r="E163" t="s">
        <v>784</v>
      </c>
      <c r="F163" t="s">
        <v>770</v>
      </c>
      <c r="G163" t="s">
        <v>1146</v>
      </c>
      <c r="H163" t="s">
        <v>648</v>
      </c>
      <c r="I163" t="s">
        <v>780</v>
      </c>
      <c r="J163" t="s">
        <v>773</v>
      </c>
      <c r="K163" t="s">
        <v>130</v>
      </c>
      <c r="L163" t="s">
        <v>130</v>
      </c>
    </row>
    <row r="164" spans="1:12" x14ac:dyDescent="0.25">
      <c r="A164" t="s">
        <v>690</v>
      </c>
      <c r="B164" t="s">
        <v>1147</v>
      </c>
      <c r="D164" t="s">
        <v>768</v>
      </c>
      <c r="E164" t="s">
        <v>784</v>
      </c>
      <c r="F164" t="s">
        <v>770</v>
      </c>
      <c r="G164" t="s">
        <v>1148</v>
      </c>
      <c r="H164" t="s">
        <v>648</v>
      </c>
      <c r="I164" t="s">
        <v>780</v>
      </c>
      <c r="J164" t="s">
        <v>773</v>
      </c>
      <c r="K164" t="s">
        <v>130</v>
      </c>
      <c r="L164" t="s">
        <v>130</v>
      </c>
    </row>
    <row r="165" spans="1:12" x14ac:dyDescent="0.25">
      <c r="A165" t="s">
        <v>690</v>
      </c>
      <c r="B165" t="s">
        <v>1149</v>
      </c>
      <c r="D165" t="s">
        <v>113</v>
      </c>
      <c r="E165" t="s">
        <v>784</v>
      </c>
      <c r="F165" t="s">
        <v>770</v>
      </c>
      <c r="G165" t="s">
        <v>1150</v>
      </c>
      <c r="H165" t="s">
        <v>648</v>
      </c>
      <c r="I165" t="s">
        <v>780</v>
      </c>
      <c r="J165" t="s">
        <v>773</v>
      </c>
      <c r="K165" t="s">
        <v>130</v>
      </c>
      <c r="L165" t="s">
        <v>130</v>
      </c>
    </row>
    <row r="166" spans="1:12" x14ac:dyDescent="0.25">
      <c r="A166" t="s">
        <v>690</v>
      </c>
      <c r="B166" t="s">
        <v>1151</v>
      </c>
      <c r="D166" t="s">
        <v>768</v>
      </c>
      <c r="E166" t="s">
        <v>769</v>
      </c>
      <c r="F166" t="s">
        <v>770</v>
      </c>
      <c r="G166" t="s">
        <v>1152</v>
      </c>
      <c r="H166" t="s">
        <v>648</v>
      </c>
      <c r="I166" t="s">
        <v>780</v>
      </c>
      <c r="J166" t="s">
        <v>773</v>
      </c>
      <c r="K166" t="s">
        <v>648</v>
      </c>
      <c r="L166" t="s">
        <v>648</v>
      </c>
    </row>
    <row r="167" spans="1:12" x14ac:dyDescent="0.25">
      <c r="A167" t="s">
        <v>690</v>
      </c>
      <c r="B167" t="s">
        <v>1153</v>
      </c>
      <c r="D167" t="s">
        <v>768</v>
      </c>
      <c r="E167" t="s">
        <v>784</v>
      </c>
      <c r="F167" t="s">
        <v>770</v>
      </c>
      <c r="G167" t="s">
        <v>1154</v>
      </c>
      <c r="H167" t="s">
        <v>648</v>
      </c>
      <c r="I167" t="s">
        <v>780</v>
      </c>
      <c r="J167" t="s">
        <v>773</v>
      </c>
      <c r="K167" t="s">
        <v>130</v>
      </c>
      <c r="L167" t="s">
        <v>130</v>
      </c>
    </row>
    <row r="168" spans="1:12" x14ac:dyDescent="0.25">
      <c r="A168" t="s">
        <v>690</v>
      </c>
      <c r="B168" t="s">
        <v>1155</v>
      </c>
      <c r="D168" t="s">
        <v>768</v>
      </c>
      <c r="E168" t="s">
        <v>784</v>
      </c>
      <c r="F168" t="s">
        <v>770</v>
      </c>
      <c r="G168" t="s">
        <v>1154</v>
      </c>
      <c r="H168" t="s">
        <v>648</v>
      </c>
      <c r="I168" t="s">
        <v>780</v>
      </c>
      <c r="J168" t="s">
        <v>773</v>
      </c>
      <c r="K168" t="s">
        <v>130</v>
      </c>
      <c r="L168" t="s">
        <v>130</v>
      </c>
    </row>
    <row r="169" spans="1:12" x14ac:dyDescent="0.25">
      <c r="A169" t="s">
        <v>690</v>
      </c>
      <c r="B169" t="s">
        <v>1156</v>
      </c>
      <c r="D169" t="s">
        <v>906</v>
      </c>
      <c r="E169" t="s">
        <v>784</v>
      </c>
      <c r="F169" t="s">
        <v>770</v>
      </c>
      <c r="G169" t="s">
        <v>1157</v>
      </c>
      <c r="H169" t="s">
        <v>648</v>
      </c>
      <c r="I169" t="s">
        <v>780</v>
      </c>
      <c r="J169" t="s">
        <v>773</v>
      </c>
      <c r="K169" t="s">
        <v>130</v>
      </c>
      <c r="L169" t="s">
        <v>130</v>
      </c>
    </row>
    <row r="170" spans="1:12" x14ac:dyDescent="0.25">
      <c r="A170" t="s">
        <v>690</v>
      </c>
      <c r="B170" t="s">
        <v>1158</v>
      </c>
      <c r="D170" t="s">
        <v>768</v>
      </c>
      <c r="E170" t="s">
        <v>784</v>
      </c>
      <c r="F170" t="s">
        <v>770</v>
      </c>
      <c r="G170" t="s">
        <v>1159</v>
      </c>
      <c r="H170" t="s">
        <v>648</v>
      </c>
      <c r="I170" t="s">
        <v>780</v>
      </c>
      <c r="J170" t="s">
        <v>773</v>
      </c>
      <c r="K170" t="s">
        <v>130</v>
      </c>
      <c r="L170" t="s">
        <v>130</v>
      </c>
    </row>
    <row r="171" spans="1:12" x14ac:dyDescent="0.25">
      <c r="A171" t="s">
        <v>690</v>
      </c>
      <c r="B171" t="s">
        <v>1160</v>
      </c>
      <c r="D171" t="s">
        <v>768</v>
      </c>
      <c r="E171" t="s">
        <v>784</v>
      </c>
      <c r="F171" t="s">
        <v>770</v>
      </c>
      <c r="G171" t="s">
        <v>1161</v>
      </c>
      <c r="H171" t="s">
        <v>648</v>
      </c>
      <c r="I171" t="s">
        <v>780</v>
      </c>
      <c r="J171" t="s">
        <v>773</v>
      </c>
      <c r="K171" t="s">
        <v>130</v>
      </c>
      <c r="L171" t="s">
        <v>130</v>
      </c>
    </row>
    <row r="172" spans="1:12" x14ac:dyDescent="0.25">
      <c r="A172" t="s">
        <v>690</v>
      </c>
      <c r="B172" t="s">
        <v>1162</v>
      </c>
      <c r="D172" t="s">
        <v>768</v>
      </c>
      <c r="E172" t="s">
        <v>784</v>
      </c>
      <c r="F172" t="s">
        <v>770</v>
      </c>
      <c r="G172" t="s">
        <v>1161</v>
      </c>
      <c r="H172" t="s">
        <v>648</v>
      </c>
      <c r="I172" t="s">
        <v>780</v>
      </c>
      <c r="J172" t="s">
        <v>773</v>
      </c>
      <c r="K172" t="s">
        <v>130</v>
      </c>
      <c r="L172" t="s">
        <v>130</v>
      </c>
    </row>
    <row r="173" spans="1:12" x14ac:dyDescent="0.25">
      <c r="A173" t="s">
        <v>690</v>
      </c>
      <c r="B173" t="s">
        <v>1163</v>
      </c>
      <c r="D173" t="s">
        <v>768</v>
      </c>
      <c r="E173" t="s">
        <v>784</v>
      </c>
      <c r="F173" t="s">
        <v>770</v>
      </c>
      <c r="G173" t="s">
        <v>1161</v>
      </c>
      <c r="H173" t="s">
        <v>648</v>
      </c>
      <c r="I173" t="s">
        <v>780</v>
      </c>
      <c r="J173" t="s">
        <v>773</v>
      </c>
      <c r="K173" t="s">
        <v>130</v>
      </c>
      <c r="L173" t="s">
        <v>130</v>
      </c>
    </row>
    <row r="174" spans="1:12" x14ac:dyDescent="0.25">
      <c r="A174" t="s">
        <v>690</v>
      </c>
      <c r="B174" t="s">
        <v>1164</v>
      </c>
      <c r="D174" t="s">
        <v>768</v>
      </c>
      <c r="E174" t="s">
        <v>784</v>
      </c>
      <c r="F174" t="s">
        <v>770</v>
      </c>
      <c r="G174" t="s">
        <v>977</v>
      </c>
      <c r="H174" t="s">
        <v>648</v>
      </c>
      <c r="I174" t="s">
        <v>780</v>
      </c>
      <c r="J174" t="s">
        <v>773</v>
      </c>
      <c r="K174" t="s">
        <v>130</v>
      </c>
      <c r="L174" t="s">
        <v>130</v>
      </c>
    </row>
    <row r="175" spans="1:12" x14ac:dyDescent="0.25">
      <c r="A175" t="s">
        <v>690</v>
      </c>
      <c r="B175" t="s">
        <v>1165</v>
      </c>
      <c r="C175" t="s">
        <v>783</v>
      </c>
      <c r="D175" t="s">
        <v>768</v>
      </c>
      <c r="E175" t="s">
        <v>784</v>
      </c>
      <c r="F175" t="s">
        <v>770</v>
      </c>
      <c r="G175" t="s">
        <v>1166</v>
      </c>
      <c r="H175" t="s">
        <v>648</v>
      </c>
      <c r="I175" t="s">
        <v>780</v>
      </c>
      <c r="J175" t="s">
        <v>773</v>
      </c>
      <c r="K175" t="s">
        <v>130</v>
      </c>
      <c r="L175" t="s">
        <v>130</v>
      </c>
    </row>
    <row r="176" spans="1:12" x14ac:dyDescent="0.25">
      <c r="A176" t="s">
        <v>690</v>
      </c>
      <c r="B176" t="s">
        <v>1167</v>
      </c>
      <c r="D176" t="s">
        <v>768</v>
      </c>
      <c r="E176" t="s">
        <v>769</v>
      </c>
      <c r="F176" t="s">
        <v>770</v>
      </c>
      <c r="G176" t="s">
        <v>989</v>
      </c>
      <c r="H176" t="s">
        <v>648</v>
      </c>
      <c r="I176" t="s">
        <v>780</v>
      </c>
      <c r="J176" t="s">
        <v>773</v>
      </c>
      <c r="K176" t="s">
        <v>648</v>
      </c>
      <c r="L176" t="s">
        <v>777</v>
      </c>
    </row>
    <row r="177" spans="1:12" x14ac:dyDescent="0.25">
      <c r="A177" t="s">
        <v>690</v>
      </c>
      <c r="B177" t="s">
        <v>1168</v>
      </c>
      <c r="D177" t="s">
        <v>1169</v>
      </c>
      <c r="E177" t="s">
        <v>784</v>
      </c>
      <c r="F177" t="s">
        <v>770</v>
      </c>
      <c r="G177" t="s">
        <v>1170</v>
      </c>
      <c r="H177" t="s">
        <v>648</v>
      </c>
      <c r="I177" t="s">
        <v>780</v>
      </c>
      <c r="J177" t="s">
        <v>773</v>
      </c>
      <c r="K177" t="s">
        <v>130</v>
      </c>
      <c r="L177" t="s">
        <v>130</v>
      </c>
    </row>
    <row r="178" spans="1:12" x14ac:dyDescent="0.25">
      <c r="A178" t="s">
        <v>690</v>
      </c>
      <c r="B178" t="s">
        <v>1171</v>
      </c>
      <c r="D178" t="s">
        <v>881</v>
      </c>
      <c r="E178" t="s">
        <v>784</v>
      </c>
      <c r="F178" t="s">
        <v>770</v>
      </c>
      <c r="G178" t="s">
        <v>1008</v>
      </c>
      <c r="H178" t="s">
        <v>648</v>
      </c>
      <c r="I178" t="s">
        <v>780</v>
      </c>
      <c r="J178" t="s">
        <v>773</v>
      </c>
      <c r="K178" t="s">
        <v>130</v>
      </c>
      <c r="L178" t="s">
        <v>130</v>
      </c>
    </row>
    <row r="179" spans="1:12" x14ac:dyDescent="0.25">
      <c r="A179" t="s">
        <v>690</v>
      </c>
      <c r="B179" t="s">
        <v>1172</v>
      </c>
      <c r="D179" t="s">
        <v>768</v>
      </c>
      <c r="E179" t="s">
        <v>784</v>
      </c>
      <c r="F179" t="s">
        <v>770</v>
      </c>
      <c r="G179" t="s">
        <v>1173</v>
      </c>
      <c r="H179" t="s">
        <v>648</v>
      </c>
      <c r="I179" t="s">
        <v>780</v>
      </c>
      <c r="J179" t="s">
        <v>773</v>
      </c>
      <c r="K179" t="s">
        <v>130</v>
      </c>
      <c r="L179" t="s">
        <v>130</v>
      </c>
    </row>
    <row r="180" spans="1:12" x14ac:dyDescent="0.25">
      <c r="A180" t="s">
        <v>690</v>
      </c>
      <c r="B180" t="s">
        <v>1174</v>
      </c>
      <c r="D180" t="s">
        <v>768</v>
      </c>
      <c r="E180" t="s">
        <v>784</v>
      </c>
      <c r="F180" t="s">
        <v>770</v>
      </c>
      <c r="G180" t="s">
        <v>1013</v>
      </c>
      <c r="H180" t="s">
        <v>648</v>
      </c>
      <c r="I180" t="s">
        <v>780</v>
      </c>
      <c r="J180" t="s">
        <v>773</v>
      </c>
      <c r="K180" t="s">
        <v>130</v>
      </c>
      <c r="L180" t="s">
        <v>130</v>
      </c>
    </row>
    <row r="181" spans="1:12" x14ac:dyDescent="0.25">
      <c r="A181" t="s">
        <v>690</v>
      </c>
      <c r="B181" t="s">
        <v>1175</v>
      </c>
      <c r="D181" t="s">
        <v>841</v>
      </c>
      <c r="E181" t="s">
        <v>769</v>
      </c>
      <c r="F181" t="s">
        <v>770</v>
      </c>
      <c r="G181" t="s">
        <v>1176</v>
      </c>
      <c r="H181" t="s">
        <v>648</v>
      </c>
      <c r="I181" t="s">
        <v>780</v>
      </c>
      <c r="J181" t="s">
        <v>773</v>
      </c>
      <c r="K181" t="s">
        <v>648</v>
      </c>
      <c r="L181" t="s">
        <v>648</v>
      </c>
    </row>
    <row r="182" spans="1:12" x14ac:dyDescent="0.25">
      <c r="A182" t="s">
        <v>690</v>
      </c>
      <c r="B182" t="s">
        <v>1177</v>
      </c>
      <c r="D182" t="s">
        <v>768</v>
      </c>
      <c r="E182" t="s">
        <v>784</v>
      </c>
      <c r="F182" t="s">
        <v>770</v>
      </c>
      <c r="G182" t="s">
        <v>1178</v>
      </c>
      <c r="H182" t="s">
        <v>648</v>
      </c>
      <c r="I182" t="s">
        <v>780</v>
      </c>
      <c r="J182" t="s">
        <v>773</v>
      </c>
      <c r="K182" t="s">
        <v>130</v>
      </c>
      <c r="L182" t="s">
        <v>130</v>
      </c>
    </row>
    <row r="183" spans="1:12" x14ac:dyDescent="0.25">
      <c r="A183" t="s">
        <v>690</v>
      </c>
      <c r="B183" t="s">
        <v>1179</v>
      </c>
      <c r="D183" t="s">
        <v>768</v>
      </c>
      <c r="E183" t="s">
        <v>784</v>
      </c>
      <c r="F183" t="s">
        <v>770</v>
      </c>
      <c r="G183" t="s">
        <v>1180</v>
      </c>
      <c r="H183" t="s">
        <v>648</v>
      </c>
      <c r="I183" t="s">
        <v>780</v>
      </c>
      <c r="J183" t="s">
        <v>773</v>
      </c>
      <c r="K183" t="s">
        <v>130</v>
      </c>
      <c r="L183" t="s">
        <v>130</v>
      </c>
    </row>
    <row r="184" spans="1:12" x14ac:dyDescent="0.25">
      <c r="A184" t="s">
        <v>690</v>
      </c>
      <c r="B184" t="s">
        <v>1181</v>
      </c>
      <c r="D184" t="s">
        <v>768</v>
      </c>
      <c r="E184" t="s">
        <v>784</v>
      </c>
      <c r="F184" t="s">
        <v>770</v>
      </c>
      <c r="G184" t="s">
        <v>1182</v>
      </c>
      <c r="H184" t="s">
        <v>648</v>
      </c>
      <c r="I184" t="s">
        <v>780</v>
      </c>
      <c r="J184" t="s">
        <v>773</v>
      </c>
      <c r="K184" t="s">
        <v>130</v>
      </c>
      <c r="L184" t="s">
        <v>130</v>
      </c>
    </row>
    <row r="185" spans="1:12" x14ac:dyDescent="0.25">
      <c r="A185" t="s">
        <v>690</v>
      </c>
      <c r="B185" t="s">
        <v>1183</v>
      </c>
      <c r="D185" t="s">
        <v>768</v>
      </c>
      <c r="E185" t="s">
        <v>784</v>
      </c>
      <c r="F185" t="s">
        <v>770</v>
      </c>
      <c r="G185" t="s">
        <v>1182</v>
      </c>
      <c r="H185" t="s">
        <v>648</v>
      </c>
      <c r="I185" t="s">
        <v>780</v>
      </c>
      <c r="J185" t="s">
        <v>773</v>
      </c>
      <c r="K185" t="s">
        <v>130</v>
      </c>
      <c r="L185" t="s">
        <v>130</v>
      </c>
    </row>
    <row r="186" spans="1:12" x14ac:dyDescent="0.25">
      <c r="A186" t="s">
        <v>690</v>
      </c>
      <c r="B186" t="s">
        <v>1184</v>
      </c>
      <c r="D186" t="s">
        <v>768</v>
      </c>
      <c r="E186" t="s">
        <v>784</v>
      </c>
      <c r="F186" t="s">
        <v>770</v>
      </c>
      <c r="G186" t="s">
        <v>1185</v>
      </c>
      <c r="H186" t="s">
        <v>648</v>
      </c>
      <c r="I186" t="s">
        <v>780</v>
      </c>
      <c r="J186" t="s">
        <v>773</v>
      </c>
      <c r="K186" t="s">
        <v>130</v>
      </c>
      <c r="L186" t="s">
        <v>130</v>
      </c>
    </row>
    <row r="187" spans="1:12" x14ac:dyDescent="0.25">
      <c r="A187" t="s">
        <v>690</v>
      </c>
      <c r="B187" t="s">
        <v>1186</v>
      </c>
      <c r="D187" t="s">
        <v>768</v>
      </c>
      <c r="E187" t="s">
        <v>784</v>
      </c>
      <c r="F187" t="s">
        <v>770</v>
      </c>
      <c r="G187" t="s">
        <v>1017</v>
      </c>
      <c r="H187" t="s">
        <v>648</v>
      </c>
      <c r="I187" t="s">
        <v>780</v>
      </c>
      <c r="J187" t="s">
        <v>773</v>
      </c>
      <c r="K187" t="s">
        <v>130</v>
      </c>
      <c r="L187" t="s">
        <v>130</v>
      </c>
    </row>
    <row r="188" spans="1:12" x14ac:dyDescent="0.25">
      <c r="A188" t="s">
        <v>690</v>
      </c>
      <c r="B188" t="s">
        <v>1187</v>
      </c>
      <c r="D188" t="s">
        <v>768</v>
      </c>
      <c r="E188" t="s">
        <v>784</v>
      </c>
      <c r="F188" t="s">
        <v>770</v>
      </c>
      <c r="G188" t="s">
        <v>1188</v>
      </c>
      <c r="H188" t="s">
        <v>648</v>
      </c>
      <c r="I188" t="s">
        <v>780</v>
      </c>
      <c r="J188" t="s">
        <v>773</v>
      </c>
      <c r="K188" t="s">
        <v>130</v>
      </c>
      <c r="L188" t="s">
        <v>130</v>
      </c>
    </row>
    <row r="189" spans="1:12" x14ac:dyDescent="0.25">
      <c r="A189" t="s">
        <v>194</v>
      </c>
      <c r="B189" t="s">
        <v>1189</v>
      </c>
      <c r="D189" t="s">
        <v>768</v>
      </c>
      <c r="E189" t="s">
        <v>784</v>
      </c>
      <c r="F189" t="s">
        <v>770</v>
      </c>
      <c r="G189" t="s">
        <v>130</v>
      </c>
      <c r="H189" t="s">
        <v>771</v>
      </c>
      <c r="I189" t="s">
        <v>822</v>
      </c>
      <c r="J189" t="s">
        <v>920</v>
      </c>
      <c r="K189" t="s">
        <v>130</v>
      </c>
      <c r="L189" t="s">
        <v>130</v>
      </c>
    </row>
    <row r="190" spans="1:12" x14ac:dyDescent="0.25">
      <c r="A190" t="s">
        <v>194</v>
      </c>
      <c r="B190" t="s">
        <v>1190</v>
      </c>
      <c r="D190" t="s">
        <v>768</v>
      </c>
      <c r="E190" t="s">
        <v>940</v>
      </c>
      <c r="F190" t="s">
        <v>770</v>
      </c>
      <c r="G190" t="s">
        <v>1191</v>
      </c>
      <c r="H190" t="s">
        <v>648</v>
      </c>
      <c r="I190" t="s">
        <v>780</v>
      </c>
      <c r="J190" t="s">
        <v>773</v>
      </c>
      <c r="K190" t="s">
        <v>648</v>
      </c>
      <c r="L190" t="s">
        <v>1015</v>
      </c>
    </row>
    <row r="191" spans="1:12" x14ac:dyDescent="0.25">
      <c r="A191" t="s">
        <v>194</v>
      </c>
      <c r="B191" t="s">
        <v>1192</v>
      </c>
      <c r="C191" t="s">
        <v>783</v>
      </c>
      <c r="D191" t="s">
        <v>768</v>
      </c>
      <c r="E191" t="s">
        <v>784</v>
      </c>
      <c r="F191" t="s">
        <v>770</v>
      </c>
      <c r="G191" t="s">
        <v>1193</v>
      </c>
      <c r="H191" t="s">
        <v>648</v>
      </c>
      <c r="I191" t="s">
        <v>780</v>
      </c>
      <c r="J191" t="s">
        <v>773</v>
      </c>
      <c r="K191" t="s">
        <v>130</v>
      </c>
      <c r="L191" t="s">
        <v>130</v>
      </c>
    </row>
    <row r="192" spans="1:12" x14ac:dyDescent="0.25">
      <c r="A192" t="s">
        <v>194</v>
      </c>
      <c r="B192" t="s">
        <v>1194</v>
      </c>
      <c r="D192" t="s">
        <v>1195</v>
      </c>
      <c r="E192" t="s">
        <v>784</v>
      </c>
      <c r="F192" t="s">
        <v>770</v>
      </c>
      <c r="G192" t="s">
        <v>1075</v>
      </c>
      <c r="H192" t="s">
        <v>648</v>
      </c>
      <c r="I192" t="s">
        <v>780</v>
      </c>
      <c r="J192" t="s">
        <v>773</v>
      </c>
      <c r="K192" t="s">
        <v>130</v>
      </c>
      <c r="L192" t="s">
        <v>130</v>
      </c>
    </row>
    <row r="193" spans="1:12" x14ac:dyDescent="0.25">
      <c r="A193" t="s">
        <v>194</v>
      </c>
      <c r="B193" t="s">
        <v>1196</v>
      </c>
      <c r="D193" t="s">
        <v>768</v>
      </c>
      <c r="E193" t="s">
        <v>784</v>
      </c>
      <c r="F193" t="s">
        <v>770</v>
      </c>
      <c r="G193" t="s">
        <v>1075</v>
      </c>
      <c r="H193" t="s">
        <v>648</v>
      </c>
      <c r="I193" t="s">
        <v>780</v>
      </c>
      <c r="J193" t="s">
        <v>773</v>
      </c>
      <c r="K193" t="s">
        <v>130</v>
      </c>
      <c r="L193" t="s">
        <v>130</v>
      </c>
    </row>
    <row r="194" spans="1:12" x14ac:dyDescent="0.25">
      <c r="A194" t="s">
        <v>194</v>
      </c>
      <c r="B194" t="s">
        <v>1197</v>
      </c>
      <c r="D194" t="s">
        <v>1198</v>
      </c>
      <c r="E194" t="s">
        <v>784</v>
      </c>
      <c r="F194" t="s">
        <v>770</v>
      </c>
      <c r="G194" t="s">
        <v>1144</v>
      </c>
      <c r="H194" t="s">
        <v>648</v>
      </c>
      <c r="I194" t="s">
        <v>780</v>
      </c>
      <c r="J194" t="s">
        <v>773</v>
      </c>
      <c r="K194" t="s">
        <v>130</v>
      </c>
      <c r="L194" t="s">
        <v>130</v>
      </c>
    </row>
    <row r="195" spans="1:12" x14ac:dyDescent="0.25">
      <c r="A195" t="s">
        <v>194</v>
      </c>
      <c r="B195" t="s">
        <v>1199</v>
      </c>
      <c r="D195" t="s">
        <v>768</v>
      </c>
      <c r="E195" t="s">
        <v>784</v>
      </c>
      <c r="F195" t="s">
        <v>770</v>
      </c>
      <c r="G195" t="s">
        <v>1144</v>
      </c>
      <c r="H195" t="s">
        <v>648</v>
      </c>
      <c r="I195" t="s">
        <v>780</v>
      </c>
      <c r="J195" t="s">
        <v>773</v>
      </c>
      <c r="K195" t="s">
        <v>130</v>
      </c>
      <c r="L195" t="s">
        <v>130</v>
      </c>
    </row>
    <row r="196" spans="1:12" x14ac:dyDescent="0.25">
      <c r="A196" t="s">
        <v>194</v>
      </c>
      <c r="B196" t="s">
        <v>1200</v>
      </c>
      <c r="D196" t="s">
        <v>768</v>
      </c>
      <c r="E196" t="s">
        <v>784</v>
      </c>
      <c r="F196" t="s">
        <v>770</v>
      </c>
      <c r="G196" t="s">
        <v>1201</v>
      </c>
      <c r="H196" t="s">
        <v>648</v>
      </c>
      <c r="I196" t="s">
        <v>780</v>
      </c>
      <c r="J196" t="s">
        <v>773</v>
      </c>
      <c r="K196" t="s">
        <v>130</v>
      </c>
      <c r="L196" t="s">
        <v>130</v>
      </c>
    </row>
    <row r="197" spans="1:12" x14ac:dyDescent="0.25">
      <c r="A197" t="s">
        <v>194</v>
      </c>
      <c r="B197" t="s">
        <v>1202</v>
      </c>
      <c r="D197" t="s">
        <v>768</v>
      </c>
      <c r="E197" t="s">
        <v>784</v>
      </c>
      <c r="F197" t="s">
        <v>770</v>
      </c>
      <c r="G197" t="s">
        <v>1203</v>
      </c>
      <c r="H197" t="s">
        <v>648</v>
      </c>
      <c r="I197" t="s">
        <v>780</v>
      </c>
      <c r="J197" t="s">
        <v>773</v>
      </c>
      <c r="K197" t="s">
        <v>130</v>
      </c>
      <c r="L197" t="s">
        <v>130</v>
      </c>
    </row>
    <row r="198" spans="1:12" x14ac:dyDescent="0.25">
      <c r="A198" t="s">
        <v>194</v>
      </c>
      <c r="B198" t="s">
        <v>1204</v>
      </c>
      <c r="D198" t="s">
        <v>768</v>
      </c>
      <c r="E198" t="s">
        <v>784</v>
      </c>
      <c r="F198" t="s">
        <v>770</v>
      </c>
      <c r="G198" t="s">
        <v>1099</v>
      </c>
      <c r="H198" t="s">
        <v>648</v>
      </c>
      <c r="I198" t="s">
        <v>780</v>
      </c>
      <c r="J198" t="s">
        <v>773</v>
      </c>
      <c r="K198" t="s">
        <v>130</v>
      </c>
      <c r="L198" t="s">
        <v>130</v>
      </c>
    </row>
    <row r="199" spans="1:12" x14ac:dyDescent="0.25">
      <c r="A199" t="s">
        <v>194</v>
      </c>
      <c r="B199" t="s">
        <v>1205</v>
      </c>
      <c r="D199" t="s">
        <v>768</v>
      </c>
      <c r="E199" t="s">
        <v>784</v>
      </c>
      <c r="F199" t="s">
        <v>770</v>
      </c>
      <c r="G199" t="s">
        <v>1206</v>
      </c>
      <c r="H199" t="s">
        <v>648</v>
      </c>
      <c r="I199" t="s">
        <v>780</v>
      </c>
      <c r="J199" t="s">
        <v>773</v>
      </c>
      <c r="K199" t="s">
        <v>130</v>
      </c>
      <c r="L199" t="s">
        <v>130</v>
      </c>
    </row>
    <row r="200" spans="1:12" x14ac:dyDescent="0.25">
      <c r="A200" t="s">
        <v>194</v>
      </c>
      <c r="B200" t="s">
        <v>1207</v>
      </c>
      <c r="D200" t="s">
        <v>768</v>
      </c>
      <c r="E200" t="s">
        <v>784</v>
      </c>
      <c r="F200" t="s">
        <v>770</v>
      </c>
      <c r="G200" t="s">
        <v>1208</v>
      </c>
      <c r="H200" t="s">
        <v>648</v>
      </c>
      <c r="I200" t="s">
        <v>780</v>
      </c>
      <c r="J200" t="s">
        <v>773</v>
      </c>
      <c r="K200" t="s">
        <v>130</v>
      </c>
      <c r="L200" t="s">
        <v>130</v>
      </c>
    </row>
    <row r="201" spans="1:12" x14ac:dyDescent="0.25">
      <c r="A201" t="s">
        <v>194</v>
      </c>
      <c r="B201" t="s">
        <v>1209</v>
      </c>
      <c r="D201" t="s">
        <v>768</v>
      </c>
      <c r="E201" t="s">
        <v>784</v>
      </c>
      <c r="F201" t="s">
        <v>770</v>
      </c>
      <c r="G201" t="s">
        <v>1108</v>
      </c>
      <c r="H201" t="s">
        <v>648</v>
      </c>
      <c r="I201" t="s">
        <v>780</v>
      </c>
      <c r="J201" t="s">
        <v>773</v>
      </c>
      <c r="K201" t="s">
        <v>130</v>
      </c>
      <c r="L201" t="s">
        <v>130</v>
      </c>
    </row>
    <row r="202" spans="1:12" x14ac:dyDescent="0.25">
      <c r="A202" t="s">
        <v>194</v>
      </c>
      <c r="B202" t="s">
        <v>1210</v>
      </c>
      <c r="D202" t="s">
        <v>768</v>
      </c>
      <c r="E202" t="s">
        <v>784</v>
      </c>
      <c r="F202" t="s">
        <v>770</v>
      </c>
      <c r="G202" t="s">
        <v>1211</v>
      </c>
      <c r="H202" t="s">
        <v>648</v>
      </c>
      <c r="I202" t="s">
        <v>780</v>
      </c>
      <c r="J202" t="s">
        <v>773</v>
      </c>
      <c r="K202" t="s">
        <v>130</v>
      </c>
      <c r="L202" t="s">
        <v>130</v>
      </c>
    </row>
    <row r="203" spans="1:12" x14ac:dyDescent="0.25">
      <c r="A203" t="s">
        <v>194</v>
      </c>
      <c r="B203" t="s">
        <v>1212</v>
      </c>
      <c r="D203" t="s">
        <v>768</v>
      </c>
      <c r="E203" t="s">
        <v>784</v>
      </c>
      <c r="F203" t="s">
        <v>770</v>
      </c>
      <c r="G203" t="s">
        <v>1213</v>
      </c>
      <c r="H203" t="s">
        <v>648</v>
      </c>
      <c r="I203" t="s">
        <v>780</v>
      </c>
      <c r="J203" t="s">
        <v>773</v>
      </c>
      <c r="K203" t="s">
        <v>130</v>
      </c>
      <c r="L203" t="s">
        <v>130</v>
      </c>
    </row>
    <row r="204" spans="1:12" x14ac:dyDescent="0.25">
      <c r="A204" t="s">
        <v>194</v>
      </c>
      <c r="B204" t="s">
        <v>1214</v>
      </c>
      <c r="D204" t="s">
        <v>768</v>
      </c>
      <c r="E204" t="s">
        <v>784</v>
      </c>
      <c r="F204" t="s">
        <v>770</v>
      </c>
      <c r="G204" t="s">
        <v>1215</v>
      </c>
      <c r="H204" t="s">
        <v>648</v>
      </c>
      <c r="I204" t="s">
        <v>780</v>
      </c>
      <c r="J204" t="s">
        <v>773</v>
      </c>
      <c r="K204" t="s">
        <v>130</v>
      </c>
      <c r="L204" t="s">
        <v>130</v>
      </c>
    </row>
    <row r="205" spans="1:12" x14ac:dyDescent="0.25">
      <c r="A205" t="s">
        <v>194</v>
      </c>
      <c r="B205" t="s">
        <v>1216</v>
      </c>
      <c r="D205" t="s">
        <v>768</v>
      </c>
      <c r="E205" t="s">
        <v>784</v>
      </c>
      <c r="F205" t="s">
        <v>770</v>
      </c>
      <c r="G205" t="s">
        <v>1217</v>
      </c>
      <c r="H205" t="s">
        <v>648</v>
      </c>
      <c r="I205" t="s">
        <v>780</v>
      </c>
      <c r="J205" t="s">
        <v>773</v>
      </c>
      <c r="K205" t="s">
        <v>130</v>
      </c>
      <c r="L205" t="s">
        <v>130</v>
      </c>
    </row>
    <row r="206" spans="1:12" x14ac:dyDescent="0.25">
      <c r="A206" t="s">
        <v>194</v>
      </c>
      <c r="B206" t="s">
        <v>1218</v>
      </c>
      <c r="D206" t="s">
        <v>768</v>
      </c>
      <c r="E206" t="s">
        <v>784</v>
      </c>
      <c r="F206" t="s">
        <v>770</v>
      </c>
      <c r="G206" t="s">
        <v>1219</v>
      </c>
      <c r="H206" t="s">
        <v>648</v>
      </c>
      <c r="I206" t="s">
        <v>780</v>
      </c>
      <c r="J206" t="s">
        <v>773</v>
      </c>
      <c r="K206" t="s">
        <v>130</v>
      </c>
      <c r="L206" t="s">
        <v>130</v>
      </c>
    </row>
    <row r="207" spans="1:12" x14ac:dyDescent="0.25">
      <c r="A207" t="s">
        <v>194</v>
      </c>
      <c r="B207" t="s">
        <v>1220</v>
      </c>
      <c r="D207" t="s">
        <v>841</v>
      </c>
      <c r="E207" t="s">
        <v>784</v>
      </c>
      <c r="F207" t="s">
        <v>770</v>
      </c>
      <c r="G207" t="s">
        <v>1114</v>
      </c>
      <c r="H207" t="s">
        <v>648</v>
      </c>
      <c r="I207" t="s">
        <v>780</v>
      </c>
      <c r="J207" t="s">
        <v>773</v>
      </c>
      <c r="K207" t="s">
        <v>130</v>
      </c>
      <c r="L207" t="s">
        <v>130</v>
      </c>
    </row>
    <row r="208" spans="1:12" x14ac:dyDescent="0.25">
      <c r="A208" t="s">
        <v>194</v>
      </c>
      <c r="B208" t="s">
        <v>1221</v>
      </c>
      <c r="D208" t="s">
        <v>768</v>
      </c>
      <c r="E208" t="s">
        <v>784</v>
      </c>
      <c r="F208" t="s">
        <v>770</v>
      </c>
      <c r="G208" t="s">
        <v>1222</v>
      </c>
      <c r="H208" t="s">
        <v>648</v>
      </c>
      <c r="I208" t="s">
        <v>780</v>
      </c>
      <c r="J208" t="s">
        <v>773</v>
      </c>
      <c r="K208" t="s">
        <v>130</v>
      </c>
      <c r="L208" t="s">
        <v>130</v>
      </c>
    </row>
    <row r="209" spans="1:12" x14ac:dyDescent="0.25">
      <c r="A209" t="s">
        <v>194</v>
      </c>
      <c r="B209" t="s">
        <v>1223</v>
      </c>
      <c r="D209" t="s">
        <v>768</v>
      </c>
      <c r="E209" t="s">
        <v>784</v>
      </c>
      <c r="F209" t="s">
        <v>770</v>
      </c>
      <c r="G209" t="s">
        <v>1224</v>
      </c>
      <c r="H209" t="s">
        <v>648</v>
      </c>
      <c r="I209" t="s">
        <v>780</v>
      </c>
      <c r="J209" t="s">
        <v>773</v>
      </c>
      <c r="K209" t="s">
        <v>130</v>
      </c>
      <c r="L209" t="s">
        <v>130</v>
      </c>
    </row>
    <row r="210" spans="1:12" x14ac:dyDescent="0.25">
      <c r="A210" t="s">
        <v>194</v>
      </c>
      <c r="B210" t="s">
        <v>1225</v>
      </c>
      <c r="D210" t="s">
        <v>768</v>
      </c>
      <c r="E210" t="s">
        <v>784</v>
      </c>
      <c r="F210" t="s">
        <v>770</v>
      </c>
      <c r="G210" t="s">
        <v>1226</v>
      </c>
      <c r="H210" t="s">
        <v>648</v>
      </c>
      <c r="I210" t="s">
        <v>780</v>
      </c>
      <c r="J210" t="s">
        <v>773</v>
      </c>
      <c r="K210" t="s">
        <v>130</v>
      </c>
      <c r="L210" t="s">
        <v>130</v>
      </c>
    </row>
    <row r="211" spans="1:12" x14ac:dyDescent="0.25">
      <c r="A211" t="s">
        <v>194</v>
      </c>
      <c r="B211" t="s">
        <v>1227</v>
      </c>
      <c r="D211" t="s">
        <v>768</v>
      </c>
      <c r="E211" t="s">
        <v>784</v>
      </c>
      <c r="F211" t="s">
        <v>770</v>
      </c>
      <c r="G211" t="s">
        <v>1228</v>
      </c>
      <c r="H211" t="s">
        <v>648</v>
      </c>
      <c r="I211" t="s">
        <v>780</v>
      </c>
      <c r="J211" t="s">
        <v>773</v>
      </c>
      <c r="K211" t="s">
        <v>130</v>
      </c>
      <c r="L211" t="s">
        <v>130</v>
      </c>
    </row>
    <row r="212" spans="1:12" x14ac:dyDescent="0.25">
      <c r="A212" t="s">
        <v>194</v>
      </c>
      <c r="B212" t="s">
        <v>1229</v>
      </c>
      <c r="D212" t="s">
        <v>768</v>
      </c>
      <c r="E212" t="s">
        <v>784</v>
      </c>
      <c r="F212" t="s">
        <v>770</v>
      </c>
      <c r="G212" t="s">
        <v>1126</v>
      </c>
      <c r="H212" t="s">
        <v>648</v>
      </c>
      <c r="I212" t="s">
        <v>780</v>
      </c>
      <c r="J212" t="s">
        <v>773</v>
      </c>
      <c r="K212" t="s">
        <v>130</v>
      </c>
      <c r="L212" t="s">
        <v>130</v>
      </c>
    </row>
    <row r="213" spans="1:12" x14ac:dyDescent="0.25">
      <c r="A213" t="s">
        <v>194</v>
      </c>
      <c r="B213" t="s">
        <v>1230</v>
      </c>
      <c r="D213" t="s">
        <v>841</v>
      </c>
      <c r="E213" t="s">
        <v>784</v>
      </c>
      <c r="F213" t="s">
        <v>770</v>
      </c>
      <c r="G213" t="s">
        <v>1231</v>
      </c>
      <c r="H213" t="s">
        <v>648</v>
      </c>
      <c r="I213" t="s">
        <v>780</v>
      </c>
      <c r="J213" t="s">
        <v>773</v>
      </c>
      <c r="K213" t="s">
        <v>130</v>
      </c>
      <c r="L213" t="s">
        <v>130</v>
      </c>
    </row>
    <row r="214" spans="1:12" x14ac:dyDescent="0.25">
      <c r="A214" t="s">
        <v>194</v>
      </c>
      <c r="B214" t="s">
        <v>1232</v>
      </c>
      <c r="D214" t="s">
        <v>768</v>
      </c>
      <c r="E214" t="s">
        <v>784</v>
      </c>
      <c r="F214" t="s">
        <v>770</v>
      </c>
      <c r="G214" t="s">
        <v>1233</v>
      </c>
      <c r="H214" t="s">
        <v>648</v>
      </c>
      <c r="I214" t="s">
        <v>780</v>
      </c>
      <c r="J214" t="s">
        <v>773</v>
      </c>
      <c r="K214" t="s">
        <v>130</v>
      </c>
      <c r="L214" t="s">
        <v>130</v>
      </c>
    </row>
    <row r="215" spans="1:12" x14ac:dyDescent="0.25">
      <c r="A215" t="s">
        <v>194</v>
      </c>
      <c r="B215" t="s">
        <v>1234</v>
      </c>
      <c r="D215" t="s">
        <v>768</v>
      </c>
      <c r="E215" t="s">
        <v>784</v>
      </c>
      <c r="F215" t="s">
        <v>770</v>
      </c>
      <c r="G215" t="s">
        <v>1148</v>
      </c>
      <c r="H215" t="s">
        <v>648</v>
      </c>
      <c r="I215" t="s">
        <v>780</v>
      </c>
      <c r="J215" t="s">
        <v>773</v>
      </c>
      <c r="K215" t="s">
        <v>130</v>
      </c>
      <c r="L215" t="s">
        <v>130</v>
      </c>
    </row>
    <row r="216" spans="1:12" x14ac:dyDescent="0.25">
      <c r="A216" t="s">
        <v>194</v>
      </c>
      <c r="B216" t="s">
        <v>1235</v>
      </c>
      <c r="D216" t="s">
        <v>768</v>
      </c>
      <c r="E216" t="s">
        <v>784</v>
      </c>
      <c r="F216" t="s">
        <v>770</v>
      </c>
      <c r="G216" t="s">
        <v>1236</v>
      </c>
      <c r="H216" t="s">
        <v>648</v>
      </c>
      <c r="I216" t="s">
        <v>780</v>
      </c>
      <c r="J216" t="s">
        <v>773</v>
      </c>
      <c r="K216" t="s">
        <v>130</v>
      </c>
      <c r="L216" t="s">
        <v>130</v>
      </c>
    </row>
    <row r="217" spans="1:12" x14ac:dyDescent="0.25">
      <c r="A217" t="s">
        <v>194</v>
      </c>
      <c r="B217" t="s">
        <v>1237</v>
      </c>
      <c r="D217" t="s">
        <v>768</v>
      </c>
      <c r="E217" t="s">
        <v>784</v>
      </c>
      <c r="F217" t="s">
        <v>770</v>
      </c>
      <c r="G217" t="s">
        <v>1238</v>
      </c>
      <c r="H217" t="s">
        <v>648</v>
      </c>
      <c r="I217" t="s">
        <v>780</v>
      </c>
      <c r="J217" t="s">
        <v>773</v>
      </c>
      <c r="K217" t="s">
        <v>130</v>
      </c>
      <c r="L217" t="s">
        <v>130</v>
      </c>
    </row>
    <row r="218" spans="1:12" x14ac:dyDescent="0.25">
      <c r="A218" t="s">
        <v>194</v>
      </c>
      <c r="B218" t="s">
        <v>1239</v>
      </c>
      <c r="D218" t="s">
        <v>768</v>
      </c>
      <c r="E218" t="s">
        <v>784</v>
      </c>
      <c r="F218" t="s">
        <v>770</v>
      </c>
      <c r="G218" t="s">
        <v>1238</v>
      </c>
      <c r="H218" t="s">
        <v>648</v>
      </c>
      <c r="I218" t="s">
        <v>780</v>
      </c>
      <c r="J218" t="s">
        <v>773</v>
      </c>
      <c r="K218" t="s">
        <v>130</v>
      </c>
      <c r="L218" t="s">
        <v>130</v>
      </c>
    </row>
    <row r="219" spans="1:12" x14ac:dyDescent="0.25">
      <c r="A219" t="s">
        <v>194</v>
      </c>
      <c r="B219" t="s">
        <v>1240</v>
      </c>
      <c r="D219" t="s">
        <v>768</v>
      </c>
      <c r="E219" t="s">
        <v>784</v>
      </c>
      <c r="F219" t="s">
        <v>770</v>
      </c>
      <c r="G219" t="s">
        <v>1238</v>
      </c>
      <c r="H219" t="s">
        <v>648</v>
      </c>
      <c r="I219" t="s">
        <v>780</v>
      </c>
      <c r="J219" t="s">
        <v>773</v>
      </c>
      <c r="K219" t="s">
        <v>130</v>
      </c>
      <c r="L219" t="s">
        <v>130</v>
      </c>
    </row>
    <row r="220" spans="1:12" x14ac:dyDescent="0.25">
      <c r="A220" t="s">
        <v>194</v>
      </c>
      <c r="B220" t="s">
        <v>1241</v>
      </c>
      <c r="C220" t="s">
        <v>783</v>
      </c>
      <c r="D220" t="s">
        <v>768</v>
      </c>
      <c r="E220" t="s">
        <v>784</v>
      </c>
      <c r="F220" t="s">
        <v>770</v>
      </c>
      <c r="G220" t="s">
        <v>779</v>
      </c>
      <c r="H220" t="s">
        <v>648</v>
      </c>
      <c r="I220" t="s">
        <v>780</v>
      </c>
      <c r="J220" t="s">
        <v>773</v>
      </c>
      <c r="K220" t="s">
        <v>130</v>
      </c>
      <c r="L220" t="s">
        <v>130</v>
      </c>
    </row>
    <row r="221" spans="1:12" x14ac:dyDescent="0.25">
      <c r="A221" t="s">
        <v>194</v>
      </c>
      <c r="B221" t="s">
        <v>1242</v>
      </c>
      <c r="C221" t="s">
        <v>783</v>
      </c>
      <c r="D221" t="s">
        <v>768</v>
      </c>
      <c r="E221" t="s">
        <v>784</v>
      </c>
      <c r="F221" t="s">
        <v>770</v>
      </c>
      <c r="G221" t="s">
        <v>779</v>
      </c>
      <c r="H221" t="s">
        <v>648</v>
      </c>
      <c r="I221" t="s">
        <v>780</v>
      </c>
      <c r="J221" t="s">
        <v>773</v>
      </c>
      <c r="K221" t="s">
        <v>130</v>
      </c>
      <c r="L221" t="s">
        <v>130</v>
      </c>
    </row>
    <row r="222" spans="1:12" x14ac:dyDescent="0.25">
      <c r="A222" t="s">
        <v>194</v>
      </c>
      <c r="B222" t="s">
        <v>1243</v>
      </c>
      <c r="C222" t="s">
        <v>783</v>
      </c>
      <c r="D222" t="s">
        <v>768</v>
      </c>
      <c r="E222" t="s">
        <v>784</v>
      </c>
      <c r="F222" t="s">
        <v>770</v>
      </c>
      <c r="G222" t="s">
        <v>779</v>
      </c>
      <c r="H222" t="s">
        <v>648</v>
      </c>
      <c r="I222" t="s">
        <v>780</v>
      </c>
      <c r="J222" t="s">
        <v>773</v>
      </c>
      <c r="K222" t="s">
        <v>130</v>
      </c>
      <c r="L222" t="s">
        <v>130</v>
      </c>
    </row>
    <row r="223" spans="1:12" x14ac:dyDescent="0.25">
      <c r="A223" t="s">
        <v>691</v>
      </c>
      <c r="B223" t="s">
        <v>1244</v>
      </c>
      <c r="D223" t="s">
        <v>768</v>
      </c>
      <c r="E223" t="s">
        <v>769</v>
      </c>
      <c r="F223" t="s">
        <v>770</v>
      </c>
      <c r="G223" t="s">
        <v>771</v>
      </c>
      <c r="H223" t="s">
        <v>771</v>
      </c>
      <c r="I223" t="s">
        <v>780</v>
      </c>
      <c r="J223" t="s">
        <v>773</v>
      </c>
      <c r="K223" t="s">
        <v>1245</v>
      </c>
      <c r="L223" t="s">
        <v>1246</v>
      </c>
    </row>
    <row r="224" spans="1:12" x14ac:dyDescent="0.25">
      <c r="A224" t="s">
        <v>15</v>
      </c>
      <c r="B224" t="s">
        <v>1247</v>
      </c>
      <c r="D224" t="s">
        <v>768</v>
      </c>
      <c r="E224" t="s">
        <v>769</v>
      </c>
      <c r="F224" t="s">
        <v>770</v>
      </c>
      <c r="G224" t="s">
        <v>1248</v>
      </c>
      <c r="H224" t="s">
        <v>648</v>
      </c>
      <c r="I224" t="s">
        <v>780</v>
      </c>
      <c r="J224" t="s">
        <v>773</v>
      </c>
      <c r="K224" t="s">
        <v>648</v>
      </c>
      <c r="L224" t="s">
        <v>777</v>
      </c>
    </row>
    <row r="225" spans="1:12" x14ac:dyDescent="0.25">
      <c r="A225" t="s">
        <v>15</v>
      </c>
      <c r="B225" t="s">
        <v>1249</v>
      </c>
      <c r="C225" t="s">
        <v>792</v>
      </c>
      <c r="D225" t="s">
        <v>768</v>
      </c>
      <c r="E225" t="s">
        <v>784</v>
      </c>
      <c r="F225" t="s">
        <v>770</v>
      </c>
      <c r="G225" t="s">
        <v>1250</v>
      </c>
      <c r="H225" t="s">
        <v>648</v>
      </c>
      <c r="I225" t="s">
        <v>780</v>
      </c>
      <c r="J225" t="s">
        <v>773</v>
      </c>
      <c r="K225" t="s">
        <v>130</v>
      </c>
      <c r="L225" t="s">
        <v>130</v>
      </c>
    </row>
    <row r="226" spans="1:12" x14ac:dyDescent="0.25">
      <c r="A226" t="s">
        <v>15</v>
      </c>
      <c r="B226" t="s">
        <v>1251</v>
      </c>
      <c r="D226" t="s">
        <v>768</v>
      </c>
      <c r="E226" t="s">
        <v>848</v>
      </c>
      <c r="F226" t="s">
        <v>770</v>
      </c>
      <c r="G226" t="s">
        <v>779</v>
      </c>
      <c r="H226" t="s">
        <v>648</v>
      </c>
      <c r="I226" t="s">
        <v>780</v>
      </c>
      <c r="J226" t="s">
        <v>773</v>
      </c>
      <c r="K226" t="s">
        <v>648</v>
      </c>
      <c r="L226" t="s">
        <v>648</v>
      </c>
    </row>
    <row r="227" spans="1:12" x14ac:dyDescent="0.25">
      <c r="A227" t="s">
        <v>692</v>
      </c>
      <c r="B227" t="s">
        <v>1252</v>
      </c>
      <c r="D227" t="s">
        <v>768</v>
      </c>
      <c r="E227" t="s">
        <v>769</v>
      </c>
      <c r="F227" t="s">
        <v>770</v>
      </c>
      <c r="G227" t="s">
        <v>1253</v>
      </c>
      <c r="H227" t="s">
        <v>648</v>
      </c>
      <c r="I227" t="s">
        <v>780</v>
      </c>
      <c r="J227" t="s">
        <v>773</v>
      </c>
      <c r="K227" t="s">
        <v>648</v>
      </c>
      <c r="L227" t="s">
        <v>928</v>
      </c>
    </row>
    <row r="228" spans="1:12" x14ac:dyDescent="0.25">
      <c r="A228" t="s">
        <v>692</v>
      </c>
      <c r="B228" t="s">
        <v>1254</v>
      </c>
      <c r="C228" t="s">
        <v>783</v>
      </c>
      <c r="D228" t="s">
        <v>768</v>
      </c>
      <c r="E228" t="s">
        <v>784</v>
      </c>
      <c r="F228" t="s">
        <v>770</v>
      </c>
      <c r="G228" t="s">
        <v>1255</v>
      </c>
      <c r="H228" t="s">
        <v>648</v>
      </c>
      <c r="I228" t="s">
        <v>780</v>
      </c>
      <c r="J228" t="s">
        <v>773</v>
      </c>
      <c r="K228" t="s">
        <v>130</v>
      </c>
      <c r="L228" t="s">
        <v>130</v>
      </c>
    </row>
    <row r="229" spans="1:12" x14ac:dyDescent="0.25">
      <c r="A229" t="s">
        <v>692</v>
      </c>
      <c r="B229" t="s">
        <v>1256</v>
      </c>
      <c r="D229" t="s">
        <v>768</v>
      </c>
      <c r="E229" t="s">
        <v>769</v>
      </c>
      <c r="F229" t="s">
        <v>770</v>
      </c>
      <c r="G229" t="s">
        <v>1257</v>
      </c>
      <c r="H229" t="s">
        <v>648</v>
      </c>
      <c r="I229" t="s">
        <v>780</v>
      </c>
      <c r="J229" t="s">
        <v>773</v>
      </c>
      <c r="K229" t="s">
        <v>648</v>
      </c>
      <c r="L229" t="s">
        <v>648</v>
      </c>
    </row>
    <row r="230" spans="1:12" x14ac:dyDescent="0.25">
      <c r="A230" t="s">
        <v>692</v>
      </c>
      <c r="B230" t="s">
        <v>1258</v>
      </c>
      <c r="D230" t="s">
        <v>768</v>
      </c>
      <c r="E230" t="s">
        <v>769</v>
      </c>
      <c r="F230" t="s">
        <v>770</v>
      </c>
      <c r="G230" t="s">
        <v>779</v>
      </c>
      <c r="H230" t="s">
        <v>648</v>
      </c>
      <c r="I230" t="s">
        <v>780</v>
      </c>
      <c r="J230" t="s">
        <v>773</v>
      </c>
      <c r="K230" t="s">
        <v>648</v>
      </c>
      <c r="L230" t="s">
        <v>1259</v>
      </c>
    </row>
    <row r="231" spans="1:12" x14ac:dyDescent="0.25">
      <c r="A231" t="s">
        <v>693</v>
      </c>
      <c r="B231" t="s">
        <v>1260</v>
      </c>
      <c r="D231" t="s">
        <v>768</v>
      </c>
      <c r="E231" t="s">
        <v>769</v>
      </c>
      <c r="F231" t="s">
        <v>770</v>
      </c>
      <c r="G231" t="s">
        <v>1261</v>
      </c>
      <c r="H231" t="s">
        <v>648</v>
      </c>
      <c r="I231" t="s">
        <v>874</v>
      </c>
      <c r="J231" t="s">
        <v>1262</v>
      </c>
      <c r="K231" t="s">
        <v>648</v>
      </c>
      <c r="L231" t="s">
        <v>928</v>
      </c>
    </row>
    <row r="232" spans="1:12" x14ac:dyDescent="0.25">
      <c r="A232" t="s">
        <v>693</v>
      </c>
      <c r="B232" t="s">
        <v>1263</v>
      </c>
      <c r="D232" t="s">
        <v>768</v>
      </c>
      <c r="E232" t="s">
        <v>769</v>
      </c>
      <c r="F232" t="s">
        <v>770</v>
      </c>
      <c r="G232" t="s">
        <v>1261</v>
      </c>
      <c r="H232" t="s">
        <v>648</v>
      </c>
      <c r="I232" t="s">
        <v>772</v>
      </c>
      <c r="J232" t="s">
        <v>773</v>
      </c>
      <c r="K232" t="s">
        <v>648</v>
      </c>
      <c r="L232" t="s">
        <v>777</v>
      </c>
    </row>
    <row r="233" spans="1:12" x14ac:dyDescent="0.25">
      <c r="A233" t="s">
        <v>693</v>
      </c>
      <c r="B233" t="s">
        <v>1264</v>
      </c>
      <c r="C233" t="s">
        <v>792</v>
      </c>
      <c r="D233" t="s">
        <v>881</v>
      </c>
      <c r="E233" t="s">
        <v>784</v>
      </c>
      <c r="F233" t="s">
        <v>793</v>
      </c>
      <c r="G233" t="s">
        <v>130</v>
      </c>
      <c r="H233" t="s">
        <v>1261</v>
      </c>
      <c r="I233" t="s">
        <v>874</v>
      </c>
      <c r="J233" t="s">
        <v>1262</v>
      </c>
      <c r="K233" t="s">
        <v>130</v>
      </c>
      <c r="L233" t="s">
        <v>130</v>
      </c>
    </row>
    <row r="234" spans="1:12" x14ac:dyDescent="0.25">
      <c r="A234" t="s">
        <v>693</v>
      </c>
      <c r="B234" t="s">
        <v>1265</v>
      </c>
      <c r="D234" t="s">
        <v>768</v>
      </c>
      <c r="E234" t="s">
        <v>769</v>
      </c>
      <c r="F234" t="s">
        <v>867</v>
      </c>
      <c r="G234" t="s">
        <v>1266</v>
      </c>
      <c r="H234" t="s">
        <v>648</v>
      </c>
      <c r="I234" t="s">
        <v>874</v>
      </c>
      <c r="J234" t="s">
        <v>1262</v>
      </c>
      <c r="K234" t="s">
        <v>1267</v>
      </c>
      <c r="L234" t="s">
        <v>1268</v>
      </c>
    </row>
    <row r="235" spans="1:12" x14ac:dyDescent="0.25">
      <c r="A235" t="s">
        <v>693</v>
      </c>
      <c r="B235" t="s">
        <v>1269</v>
      </c>
      <c r="D235" t="s">
        <v>1270</v>
      </c>
      <c r="E235" t="s">
        <v>769</v>
      </c>
      <c r="F235" t="s">
        <v>770</v>
      </c>
      <c r="G235" t="s">
        <v>130</v>
      </c>
      <c r="H235" t="s">
        <v>1271</v>
      </c>
      <c r="I235" t="s">
        <v>772</v>
      </c>
      <c r="J235" t="s">
        <v>773</v>
      </c>
      <c r="K235" t="s">
        <v>648</v>
      </c>
      <c r="L235" t="s">
        <v>648</v>
      </c>
    </row>
    <row r="236" spans="1:12" x14ac:dyDescent="0.25">
      <c r="A236" t="s">
        <v>693</v>
      </c>
      <c r="B236" t="s">
        <v>1272</v>
      </c>
      <c r="C236" t="s">
        <v>792</v>
      </c>
      <c r="D236" t="s">
        <v>768</v>
      </c>
      <c r="E236" t="s">
        <v>769</v>
      </c>
      <c r="F236" t="s">
        <v>867</v>
      </c>
      <c r="G236" t="s">
        <v>1273</v>
      </c>
      <c r="H236" t="s">
        <v>648</v>
      </c>
      <c r="I236" t="s">
        <v>874</v>
      </c>
      <c r="J236" t="s">
        <v>1262</v>
      </c>
      <c r="K236" t="s">
        <v>648</v>
      </c>
      <c r="L236" t="s">
        <v>648</v>
      </c>
    </row>
    <row r="237" spans="1:12" x14ac:dyDescent="0.25">
      <c r="A237" t="s">
        <v>693</v>
      </c>
      <c r="B237" t="s">
        <v>1274</v>
      </c>
      <c r="D237" t="s">
        <v>1275</v>
      </c>
      <c r="E237" t="s">
        <v>1276</v>
      </c>
      <c r="F237" t="s">
        <v>770</v>
      </c>
      <c r="G237" t="s">
        <v>130</v>
      </c>
      <c r="H237" t="s">
        <v>1277</v>
      </c>
      <c r="I237" t="s">
        <v>772</v>
      </c>
      <c r="J237" t="s">
        <v>773</v>
      </c>
      <c r="K237" t="s">
        <v>130</v>
      </c>
      <c r="L237" t="s">
        <v>1278</v>
      </c>
    </row>
    <row r="238" spans="1:12" x14ac:dyDescent="0.25">
      <c r="A238" t="s">
        <v>693</v>
      </c>
      <c r="B238" t="s">
        <v>1279</v>
      </c>
      <c r="C238" t="s">
        <v>792</v>
      </c>
      <c r="D238" t="s">
        <v>1275</v>
      </c>
      <c r="E238" t="s">
        <v>848</v>
      </c>
      <c r="F238" t="s">
        <v>770</v>
      </c>
      <c r="G238" t="s">
        <v>1280</v>
      </c>
      <c r="H238" t="s">
        <v>648</v>
      </c>
      <c r="I238" t="s">
        <v>874</v>
      </c>
      <c r="J238" t="s">
        <v>1262</v>
      </c>
      <c r="K238" t="s">
        <v>648</v>
      </c>
      <c r="L238" t="s">
        <v>1281</v>
      </c>
    </row>
    <row r="239" spans="1:12" x14ac:dyDescent="0.25">
      <c r="A239" t="s">
        <v>694</v>
      </c>
      <c r="B239" t="s">
        <v>1282</v>
      </c>
      <c r="C239" t="s">
        <v>792</v>
      </c>
      <c r="D239" t="s">
        <v>943</v>
      </c>
      <c r="E239" t="s">
        <v>769</v>
      </c>
      <c r="F239" t="s">
        <v>130</v>
      </c>
      <c r="G239" t="s">
        <v>130</v>
      </c>
      <c r="H239" t="s">
        <v>1283</v>
      </c>
      <c r="I239" t="s">
        <v>1284</v>
      </c>
      <c r="J239" t="s">
        <v>1262</v>
      </c>
      <c r="K239" t="s">
        <v>1285</v>
      </c>
      <c r="L239" t="s">
        <v>1286</v>
      </c>
    </row>
    <row r="240" spans="1:12" x14ac:dyDescent="0.25">
      <c r="A240" t="s">
        <v>694</v>
      </c>
      <c r="B240" t="s">
        <v>1287</v>
      </c>
      <c r="D240" t="s">
        <v>768</v>
      </c>
      <c r="E240" t="s">
        <v>769</v>
      </c>
      <c r="F240" t="s">
        <v>770</v>
      </c>
      <c r="G240" t="s">
        <v>1283</v>
      </c>
      <c r="H240" t="s">
        <v>648</v>
      </c>
      <c r="I240" t="s">
        <v>874</v>
      </c>
      <c r="J240" t="s">
        <v>1262</v>
      </c>
      <c r="K240" t="s">
        <v>648</v>
      </c>
      <c r="L240" t="s">
        <v>648</v>
      </c>
    </row>
    <row r="241" spans="1:12" x14ac:dyDescent="0.25">
      <c r="A241" t="s">
        <v>694</v>
      </c>
      <c r="B241" t="s">
        <v>1288</v>
      </c>
      <c r="D241" t="s">
        <v>834</v>
      </c>
      <c r="E241" t="s">
        <v>769</v>
      </c>
      <c r="F241" t="s">
        <v>793</v>
      </c>
      <c r="G241" t="s">
        <v>1289</v>
      </c>
      <c r="H241" t="s">
        <v>648</v>
      </c>
      <c r="I241" t="s">
        <v>830</v>
      </c>
      <c r="J241" t="s">
        <v>969</v>
      </c>
      <c r="K241" t="s">
        <v>648</v>
      </c>
      <c r="L241" t="s">
        <v>648</v>
      </c>
    </row>
    <row r="242" spans="1:12" x14ac:dyDescent="0.25">
      <c r="A242" t="s">
        <v>694</v>
      </c>
      <c r="B242" t="s">
        <v>1290</v>
      </c>
      <c r="D242" t="s">
        <v>768</v>
      </c>
      <c r="E242" t="s">
        <v>784</v>
      </c>
      <c r="F242" t="s">
        <v>770</v>
      </c>
      <c r="G242" t="s">
        <v>130</v>
      </c>
      <c r="H242" t="s">
        <v>648</v>
      </c>
      <c r="I242" t="s">
        <v>780</v>
      </c>
      <c r="J242" t="s">
        <v>773</v>
      </c>
      <c r="K242" t="s">
        <v>130</v>
      </c>
      <c r="L242" t="s">
        <v>130</v>
      </c>
    </row>
    <row r="243" spans="1:12" x14ac:dyDescent="0.25">
      <c r="A243" t="s">
        <v>694</v>
      </c>
      <c r="B243" t="s">
        <v>1291</v>
      </c>
      <c r="D243" t="s">
        <v>768</v>
      </c>
      <c r="E243" t="s">
        <v>784</v>
      </c>
      <c r="F243" t="s">
        <v>770</v>
      </c>
      <c r="G243" t="s">
        <v>130</v>
      </c>
      <c r="H243" t="s">
        <v>648</v>
      </c>
      <c r="I243" t="s">
        <v>780</v>
      </c>
      <c r="J243" t="s">
        <v>773</v>
      </c>
      <c r="K243" t="s">
        <v>130</v>
      </c>
      <c r="L243" t="s">
        <v>130</v>
      </c>
    </row>
    <row r="244" spans="1:12" x14ac:dyDescent="0.25">
      <c r="A244" t="s">
        <v>694</v>
      </c>
      <c r="B244" t="s">
        <v>1292</v>
      </c>
      <c r="C244" t="s">
        <v>792</v>
      </c>
      <c r="D244" t="s">
        <v>768</v>
      </c>
      <c r="E244" t="s">
        <v>769</v>
      </c>
      <c r="F244" t="s">
        <v>770</v>
      </c>
      <c r="G244" t="s">
        <v>130</v>
      </c>
      <c r="H244" t="s">
        <v>648</v>
      </c>
      <c r="I244" t="s">
        <v>780</v>
      </c>
      <c r="J244" t="s">
        <v>773</v>
      </c>
      <c r="K244" t="s">
        <v>648</v>
      </c>
      <c r="L244" t="s">
        <v>781</v>
      </c>
    </row>
    <row r="245" spans="1:12" x14ac:dyDescent="0.25">
      <c r="A245" t="s">
        <v>694</v>
      </c>
      <c r="B245" t="s">
        <v>1293</v>
      </c>
      <c r="D245" t="s">
        <v>768</v>
      </c>
      <c r="E245" t="s">
        <v>784</v>
      </c>
      <c r="F245" t="s">
        <v>770</v>
      </c>
      <c r="G245" t="s">
        <v>130</v>
      </c>
      <c r="H245" t="s">
        <v>648</v>
      </c>
      <c r="I245" t="s">
        <v>780</v>
      </c>
      <c r="J245" t="s">
        <v>773</v>
      </c>
      <c r="K245" t="s">
        <v>130</v>
      </c>
      <c r="L245" t="s">
        <v>130</v>
      </c>
    </row>
    <row r="246" spans="1:12" x14ac:dyDescent="0.25">
      <c r="A246" t="s">
        <v>694</v>
      </c>
      <c r="B246" t="s">
        <v>1294</v>
      </c>
      <c r="D246" t="s">
        <v>768</v>
      </c>
      <c r="E246" t="s">
        <v>784</v>
      </c>
      <c r="F246" t="s">
        <v>770</v>
      </c>
      <c r="G246" t="s">
        <v>130</v>
      </c>
      <c r="H246" t="s">
        <v>648</v>
      </c>
      <c r="I246" t="s">
        <v>780</v>
      </c>
      <c r="J246" t="s">
        <v>773</v>
      </c>
      <c r="K246" t="s">
        <v>130</v>
      </c>
      <c r="L246" t="s">
        <v>130</v>
      </c>
    </row>
    <row r="247" spans="1:12" x14ac:dyDescent="0.25">
      <c r="A247" t="s">
        <v>694</v>
      </c>
      <c r="B247" t="s">
        <v>1295</v>
      </c>
      <c r="D247" t="s">
        <v>768</v>
      </c>
      <c r="E247" t="s">
        <v>784</v>
      </c>
      <c r="F247" t="s">
        <v>770</v>
      </c>
      <c r="G247" t="s">
        <v>130</v>
      </c>
      <c r="H247" t="s">
        <v>648</v>
      </c>
      <c r="I247" t="s">
        <v>780</v>
      </c>
      <c r="J247" t="s">
        <v>773</v>
      </c>
      <c r="K247" t="s">
        <v>130</v>
      </c>
      <c r="L247" t="s">
        <v>130</v>
      </c>
    </row>
    <row r="248" spans="1:12" x14ac:dyDescent="0.25">
      <c r="A248" t="s">
        <v>694</v>
      </c>
      <c r="B248" t="s">
        <v>1296</v>
      </c>
      <c r="C248" t="s">
        <v>783</v>
      </c>
      <c r="D248" t="s">
        <v>768</v>
      </c>
      <c r="E248" t="s">
        <v>784</v>
      </c>
      <c r="F248" t="s">
        <v>770</v>
      </c>
      <c r="G248" t="s">
        <v>130</v>
      </c>
      <c r="H248" t="s">
        <v>648</v>
      </c>
      <c r="I248" t="s">
        <v>780</v>
      </c>
      <c r="J248" t="s">
        <v>773</v>
      </c>
      <c r="K248" t="s">
        <v>130</v>
      </c>
      <c r="L248" t="s">
        <v>130</v>
      </c>
    </row>
    <row r="249" spans="1:12" x14ac:dyDescent="0.25">
      <c r="A249" t="s">
        <v>694</v>
      </c>
      <c r="B249" t="s">
        <v>1297</v>
      </c>
      <c r="C249" t="s">
        <v>792</v>
      </c>
      <c r="D249" t="s">
        <v>768</v>
      </c>
      <c r="E249" t="s">
        <v>784</v>
      </c>
      <c r="F249" t="s">
        <v>770</v>
      </c>
      <c r="G249" t="s">
        <v>130</v>
      </c>
      <c r="H249" t="s">
        <v>648</v>
      </c>
      <c r="I249" t="s">
        <v>780</v>
      </c>
      <c r="J249" t="s">
        <v>773</v>
      </c>
      <c r="K249" t="s">
        <v>130</v>
      </c>
      <c r="L249" t="s">
        <v>130</v>
      </c>
    </row>
    <row r="250" spans="1:12" x14ac:dyDescent="0.25">
      <c r="A250" t="s">
        <v>694</v>
      </c>
      <c r="B250" t="s">
        <v>1298</v>
      </c>
      <c r="D250" t="s">
        <v>768</v>
      </c>
      <c r="E250" t="s">
        <v>784</v>
      </c>
      <c r="F250" t="s">
        <v>770</v>
      </c>
      <c r="G250" t="s">
        <v>130</v>
      </c>
      <c r="H250" t="s">
        <v>648</v>
      </c>
      <c r="I250" t="s">
        <v>780</v>
      </c>
      <c r="J250" t="s">
        <v>773</v>
      </c>
      <c r="K250" t="s">
        <v>130</v>
      </c>
      <c r="L250" t="s">
        <v>130</v>
      </c>
    </row>
    <row r="251" spans="1:12" x14ac:dyDescent="0.25">
      <c r="A251" t="s">
        <v>694</v>
      </c>
      <c r="B251" t="s">
        <v>1299</v>
      </c>
      <c r="D251" t="s">
        <v>768</v>
      </c>
      <c r="E251" t="s">
        <v>784</v>
      </c>
      <c r="F251" t="s">
        <v>770</v>
      </c>
      <c r="G251" t="s">
        <v>130</v>
      </c>
      <c r="H251" t="s">
        <v>648</v>
      </c>
      <c r="I251" t="s">
        <v>780</v>
      </c>
      <c r="J251" t="s">
        <v>773</v>
      </c>
      <c r="K251" t="s">
        <v>130</v>
      </c>
      <c r="L251" t="s">
        <v>130</v>
      </c>
    </row>
    <row r="252" spans="1:12" x14ac:dyDescent="0.25">
      <c r="A252" t="s">
        <v>694</v>
      </c>
      <c r="B252" t="s">
        <v>1300</v>
      </c>
      <c r="D252" t="s">
        <v>768</v>
      </c>
      <c r="E252" t="s">
        <v>784</v>
      </c>
      <c r="F252" t="s">
        <v>770</v>
      </c>
      <c r="G252" t="s">
        <v>130</v>
      </c>
      <c r="H252" t="s">
        <v>648</v>
      </c>
      <c r="I252" t="s">
        <v>780</v>
      </c>
      <c r="J252" t="s">
        <v>773</v>
      </c>
      <c r="K252" t="s">
        <v>130</v>
      </c>
      <c r="L252" t="s">
        <v>130</v>
      </c>
    </row>
    <row r="253" spans="1:12" x14ac:dyDescent="0.25">
      <c r="A253" t="s">
        <v>694</v>
      </c>
      <c r="B253" t="s">
        <v>1301</v>
      </c>
      <c r="D253" t="s">
        <v>768</v>
      </c>
      <c r="E253" t="s">
        <v>784</v>
      </c>
      <c r="F253" t="s">
        <v>770</v>
      </c>
      <c r="G253" t="s">
        <v>130</v>
      </c>
      <c r="H253" t="s">
        <v>648</v>
      </c>
      <c r="I253" t="s">
        <v>780</v>
      </c>
      <c r="J253" t="s">
        <v>773</v>
      </c>
      <c r="K253" t="s">
        <v>130</v>
      </c>
      <c r="L253" t="s">
        <v>130</v>
      </c>
    </row>
    <row r="254" spans="1:12" x14ac:dyDescent="0.25">
      <c r="A254" t="s">
        <v>694</v>
      </c>
      <c r="B254" t="s">
        <v>1302</v>
      </c>
      <c r="D254" t="s">
        <v>768</v>
      </c>
      <c r="E254" t="s">
        <v>784</v>
      </c>
      <c r="F254" t="s">
        <v>770</v>
      </c>
      <c r="G254" t="s">
        <v>130</v>
      </c>
      <c r="H254" t="s">
        <v>648</v>
      </c>
      <c r="I254" t="s">
        <v>780</v>
      </c>
      <c r="J254" t="s">
        <v>773</v>
      </c>
      <c r="K254" t="s">
        <v>130</v>
      </c>
      <c r="L254" t="s">
        <v>130</v>
      </c>
    </row>
    <row r="255" spans="1:12" x14ac:dyDescent="0.25">
      <c r="A255" t="s">
        <v>694</v>
      </c>
      <c r="B255" t="s">
        <v>1303</v>
      </c>
      <c r="D255" t="s">
        <v>768</v>
      </c>
      <c r="E255" t="s">
        <v>784</v>
      </c>
      <c r="F255" t="s">
        <v>770</v>
      </c>
      <c r="G255" t="s">
        <v>130</v>
      </c>
      <c r="H255" t="s">
        <v>648</v>
      </c>
      <c r="I255" t="s">
        <v>780</v>
      </c>
      <c r="J255" t="s">
        <v>773</v>
      </c>
      <c r="K255" t="s">
        <v>130</v>
      </c>
      <c r="L255" t="s">
        <v>130</v>
      </c>
    </row>
    <row r="256" spans="1:12" x14ac:dyDescent="0.25">
      <c r="A256" t="s">
        <v>694</v>
      </c>
      <c r="B256" t="s">
        <v>1304</v>
      </c>
      <c r="D256" t="s">
        <v>768</v>
      </c>
      <c r="E256" t="s">
        <v>784</v>
      </c>
      <c r="F256" t="s">
        <v>770</v>
      </c>
      <c r="G256" t="s">
        <v>130</v>
      </c>
      <c r="H256" t="s">
        <v>648</v>
      </c>
      <c r="I256" t="s">
        <v>780</v>
      </c>
      <c r="J256" t="s">
        <v>773</v>
      </c>
      <c r="K256" t="s">
        <v>130</v>
      </c>
      <c r="L256" t="s">
        <v>130</v>
      </c>
    </row>
    <row r="257" spans="1:12" x14ac:dyDescent="0.25">
      <c r="A257" t="s">
        <v>694</v>
      </c>
      <c r="B257" t="s">
        <v>1305</v>
      </c>
      <c r="D257" t="s">
        <v>768</v>
      </c>
      <c r="E257" t="s">
        <v>784</v>
      </c>
      <c r="F257" t="s">
        <v>770</v>
      </c>
      <c r="G257" t="s">
        <v>130</v>
      </c>
      <c r="H257" t="s">
        <v>648</v>
      </c>
      <c r="I257" t="s">
        <v>780</v>
      </c>
      <c r="J257" t="s">
        <v>773</v>
      </c>
      <c r="K257" t="s">
        <v>130</v>
      </c>
      <c r="L257" t="s">
        <v>130</v>
      </c>
    </row>
    <row r="258" spans="1:12" x14ac:dyDescent="0.25">
      <c r="A258" t="s">
        <v>694</v>
      </c>
      <c r="B258" t="s">
        <v>1306</v>
      </c>
      <c r="D258" t="s">
        <v>768</v>
      </c>
      <c r="E258" t="s">
        <v>784</v>
      </c>
      <c r="F258" t="s">
        <v>770</v>
      </c>
      <c r="G258" t="s">
        <v>130</v>
      </c>
      <c r="H258" t="s">
        <v>648</v>
      </c>
      <c r="I258" t="s">
        <v>780</v>
      </c>
      <c r="J258" t="s">
        <v>773</v>
      </c>
      <c r="K258" t="s">
        <v>130</v>
      </c>
      <c r="L258" t="s">
        <v>130</v>
      </c>
    </row>
    <row r="259" spans="1:12" x14ac:dyDescent="0.25">
      <c r="A259" t="s">
        <v>694</v>
      </c>
      <c r="B259" t="s">
        <v>1307</v>
      </c>
      <c r="C259" t="s">
        <v>783</v>
      </c>
      <c r="D259" t="s">
        <v>768</v>
      </c>
      <c r="E259" t="s">
        <v>784</v>
      </c>
      <c r="F259" t="s">
        <v>770</v>
      </c>
      <c r="G259" t="s">
        <v>130</v>
      </c>
      <c r="H259" t="s">
        <v>648</v>
      </c>
      <c r="I259" t="s">
        <v>780</v>
      </c>
      <c r="J259" t="s">
        <v>773</v>
      </c>
      <c r="K259" t="s">
        <v>130</v>
      </c>
      <c r="L259" t="s">
        <v>130</v>
      </c>
    </row>
    <row r="260" spans="1:12" x14ac:dyDescent="0.25">
      <c r="A260" t="s">
        <v>694</v>
      </c>
      <c r="B260" t="s">
        <v>1308</v>
      </c>
      <c r="D260" t="s">
        <v>768</v>
      </c>
      <c r="E260" t="s">
        <v>784</v>
      </c>
      <c r="F260" t="s">
        <v>770</v>
      </c>
      <c r="G260" t="s">
        <v>130</v>
      </c>
      <c r="H260" t="s">
        <v>648</v>
      </c>
      <c r="I260" t="s">
        <v>780</v>
      </c>
      <c r="J260" t="s">
        <v>773</v>
      </c>
      <c r="K260" t="s">
        <v>130</v>
      </c>
      <c r="L260" t="s">
        <v>130</v>
      </c>
    </row>
    <row r="261" spans="1:12" x14ac:dyDescent="0.25">
      <c r="A261" t="s">
        <v>694</v>
      </c>
      <c r="B261" t="s">
        <v>1309</v>
      </c>
      <c r="D261" t="s">
        <v>768</v>
      </c>
      <c r="E261" t="s">
        <v>784</v>
      </c>
      <c r="F261" t="s">
        <v>770</v>
      </c>
      <c r="G261" t="s">
        <v>130</v>
      </c>
      <c r="H261" t="s">
        <v>648</v>
      </c>
      <c r="I261" t="s">
        <v>780</v>
      </c>
      <c r="J261" t="s">
        <v>773</v>
      </c>
      <c r="K261" t="s">
        <v>130</v>
      </c>
      <c r="L261" t="s">
        <v>130</v>
      </c>
    </row>
    <row r="262" spans="1:12" x14ac:dyDescent="0.25">
      <c r="A262" t="s">
        <v>694</v>
      </c>
      <c r="B262" t="s">
        <v>1310</v>
      </c>
      <c r="C262" t="s">
        <v>783</v>
      </c>
      <c r="D262" t="s">
        <v>768</v>
      </c>
      <c r="E262" t="s">
        <v>784</v>
      </c>
      <c r="F262" t="s">
        <v>770</v>
      </c>
      <c r="G262" t="s">
        <v>130</v>
      </c>
      <c r="H262" t="s">
        <v>648</v>
      </c>
      <c r="I262" t="s">
        <v>780</v>
      </c>
      <c r="J262" t="s">
        <v>773</v>
      </c>
      <c r="K262" t="s">
        <v>130</v>
      </c>
      <c r="L262" t="s">
        <v>130</v>
      </c>
    </row>
    <row r="263" spans="1:12" x14ac:dyDescent="0.25">
      <c r="A263" t="s">
        <v>694</v>
      </c>
      <c r="B263" t="s">
        <v>1311</v>
      </c>
      <c r="D263" t="s">
        <v>768</v>
      </c>
      <c r="E263" t="s">
        <v>784</v>
      </c>
      <c r="F263" t="s">
        <v>770</v>
      </c>
      <c r="G263" t="s">
        <v>130</v>
      </c>
      <c r="H263" t="s">
        <v>648</v>
      </c>
      <c r="I263" t="s">
        <v>780</v>
      </c>
      <c r="J263" t="s">
        <v>773</v>
      </c>
      <c r="K263" t="s">
        <v>130</v>
      </c>
      <c r="L263" t="s">
        <v>130</v>
      </c>
    </row>
    <row r="264" spans="1:12" x14ac:dyDescent="0.25">
      <c r="A264" t="s">
        <v>694</v>
      </c>
      <c r="B264" t="s">
        <v>1312</v>
      </c>
      <c r="C264" t="s">
        <v>783</v>
      </c>
      <c r="D264" t="s">
        <v>768</v>
      </c>
      <c r="E264" t="s">
        <v>784</v>
      </c>
      <c r="F264" t="s">
        <v>770</v>
      </c>
      <c r="G264" t="s">
        <v>130</v>
      </c>
      <c r="H264" t="s">
        <v>648</v>
      </c>
      <c r="I264" t="s">
        <v>780</v>
      </c>
      <c r="J264" t="s">
        <v>773</v>
      </c>
      <c r="K264" t="s">
        <v>130</v>
      </c>
      <c r="L264" t="s">
        <v>130</v>
      </c>
    </row>
    <row r="265" spans="1:12" x14ac:dyDescent="0.25">
      <c r="A265" t="s">
        <v>694</v>
      </c>
      <c r="B265" t="s">
        <v>1313</v>
      </c>
      <c r="D265" t="s">
        <v>768</v>
      </c>
      <c r="E265" t="s">
        <v>784</v>
      </c>
      <c r="F265" t="s">
        <v>770</v>
      </c>
      <c r="G265" t="s">
        <v>130</v>
      </c>
      <c r="H265" t="s">
        <v>648</v>
      </c>
      <c r="I265" t="s">
        <v>780</v>
      </c>
      <c r="J265" t="s">
        <v>773</v>
      </c>
      <c r="K265" t="s">
        <v>130</v>
      </c>
      <c r="L265" t="s">
        <v>130</v>
      </c>
    </row>
    <row r="266" spans="1:12" x14ac:dyDescent="0.25">
      <c r="A266" t="s">
        <v>694</v>
      </c>
      <c r="B266" t="s">
        <v>1314</v>
      </c>
      <c r="D266" t="s">
        <v>768</v>
      </c>
      <c r="E266" t="s">
        <v>784</v>
      </c>
      <c r="F266" t="s">
        <v>770</v>
      </c>
      <c r="G266" t="s">
        <v>130</v>
      </c>
      <c r="H266" t="s">
        <v>648</v>
      </c>
      <c r="I266" t="s">
        <v>780</v>
      </c>
      <c r="J266" t="s">
        <v>773</v>
      </c>
      <c r="K266" t="s">
        <v>130</v>
      </c>
      <c r="L266" t="s">
        <v>130</v>
      </c>
    </row>
    <row r="267" spans="1:12" x14ac:dyDescent="0.25">
      <c r="A267" t="s">
        <v>694</v>
      </c>
      <c r="B267" t="s">
        <v>1315</v>
      </c>
      <c r="D267" t="s">
        <v>768</v>
      </c>
      <c r="E267" t="s">
        <v>784</v>
      </c>
      <c r="F267" t="s">
        <v>770</v>
      </c>
      <c r="G267" t="s">
        <v>130</v>
      </c>
      <c r="H267" t="s">
        <v>648</v>
      </c>
      <c r="I267" t="s">
        <v>780</v>
      </c>
      <c r="J267" t="s">
        <v>773</v>
      </c>
      <c r="K267" t="s">
        <v>130</v>
      </c>
      <c r="L267" t="s">
        <v>130</v>
      </c>
    </row>
    <row r="268" spans="1:12" x14ac:dyDescent="0.25">
      <c r="A268" t="s">
        <v>694</v>
      </c>
      <c r="B268" t="s">
        <v>1316</v>
      </c>
      <c r="D268" t="s">
        <v>768</v>
      </c>
      <c r="E268" t="s">
        <v>784</v>
      </c>
      <c r="F268" t="s">
        <v>770</v>
      </c>
      <c r="G268" t="s">
        <v>130</v>
      </c>
      <c r="H268" t="s">
        <v>648</v>
      </c>
      <c r="I268" t="s">
        <v>780</v>
      </c>
      <c r="J268" t="s">
        <v>773</v>
      </c>
      <c r="K268" t="s">
        <v>130</v>
      </c>
      <c r="L268" t="s">
        <v>130</v>
      </c>
    </row>
    <row r="269" spans="1:12" x14ac:dyDescent="0.25">
      <c r="A269" t="s">
        <v>694</v>
      </c>
      <c r="B269" t="s">
        <v>1317</v>
      </c>
      <c r="D269" t="s">
        <v>768</v>
      </c>
      <c r="E269" t="s">
        <v>784</v>
      </c>
      <c r="F269" t="s">
        <v>770</v>
      </c>
      <c r="G269" t="s">
        <v>130</v>
      </c>
      <c r="H269" t="s">
        <v>648</v>
      </c>
      <c r="I269" t="s">
        <v>780</v>
      </c>
      <c r="J269" t="s">
        <v>773</v>
      </c>
      <c r="K269" t="s">
        <v>130</v>
      </c>
      <c r="L269" t="s">
        <v>130</v>
      </c>
    </row>
    <row r="270" spans="1:12" x14ac:dyDescent="0.25">
      <c r="A270" t="s">
        <v>694</v>
      </c>
      <c r="B270" t="s">
        <v>1318</v>
      </c>
      <c r="C270" t="s">
        <v>783</v>
      </c>
      <c r="D270" t="s">
        <v>768</v>
      </c>
      <c r="E270" t="s">
        <v>784</v>
      </c>
      <c r="F270" t="s">
        <v>770</v>
      </c>
      <c r="G270" t="s">
        <v>130</v>
      </c>
      <c r="H270" t="s">
        <v>648</v>
      </c>
      <c r="I270" t="s">
        <v>780</v>
      </c>
      <c r="J270" t="s">
        <v>773</v>
      </c>
      <c r="K270" t="s">
        <v>130</v>
      </c>
      <c r="L270" t="s">
        <v>130</v>
      </c>
    </row>
    <row r="271" spans="1:12" x14ac:dyDescent="0.25">
      <c r="A271" t="s">
        <v>694</v>
      </c>
      <c r="B271" t="s">
        <v>1319</v>
      </c>
      <c r="D271" t="s">
        <v>768</v>
      </c>
      <c r="E271" t="s">
        <v>784</v>
      </c>
      <c r="F271" t="s">
        <v>770</v>
      </c>
      <c r="G271" t="s">
        <v>130</v>
      </c>
      <c r="H271" t="s">
        <v>648</v>
      </c>
      <c r="I271" t="s">
        <v>780</v>
      </c>
      <c r="J271" t="s">
        <v>773</v>
      </c>
      <c r="K271" t="s">
        <v>130</v>
      </c>
      <c r="L271" t="s">
        <v>130</v>
      </c>
    </row>
    <row r="272" spans="1:12" x14ac:dyDescent="0.25">
      <c r="A272" t="s">
        <v>694</v>
      </c>
      <c r="B272" t="s">
        <v>1320</v>
      </c>
      <c r="D272" t="s">
        <v>768</v>
      </c>
      <c r="E272" t="s">
        <v>784</v>
      </c>
      <c r="F272" t="s">
        <v>770</v>
      </c>
      <c r="G272" t="s">
        <v>130</v>
      </c>
      <c r="H272" t="s">
        <v>648</v>
      </c>
      <c r="I272" t="s">
        <v>780</v>
      </c>
      <c r="J272" t="s">
        <v>773</v>
      </c>
      <c r="K272" t="s">
        <v>130</v>
      </c>
      <c r="L272" t="s">
        <v>130</v>
      </c>
    </row>
    <row r="273" spans="1:12" x14ac:dyDescent="0.25">
      <c r="A273" t="s">
        <v>694</v>
      </c>
      <c r="B273" t="s">
        <v>1321</v>
      </c>
      <c r="C273" t="s">
        <v>783</v>
      </c>
      <c r="D273" t="s">
        <v>768</v>
      </c>
      <c r="E273" t="s">
        <v>784</v>
      </c>
      <c r="F273" t="s">
        <v>770</v>
      </c>
      <c r="G273" t="s">
        <v>130</v>
      </c>
      <c r="H273" t="s">
        <v>648</v>
      </c>
      <c r="I273" t="s">
        <v>780</v>
      </c>
      <c r="J273" t="s">
        <v>773</v>
      </c>
      <c r="K273" t="s">
        <v>130</v>
      </c>
      <c r="L273" t="s">
        <v>130</v>
      </c>
    </row>
    <row r="274" spans="1:12" x14ac:dyDescent="0.25">
      <c r="A274" t="s">
        <v>694</v>
      </c>
      <c r="B274" t="s">
        <v>1322</v>
      </c>
      <c r="D274" t="s">
        <v>768</v>
      </c>
      <c r="E274" t="s">
        <v>784</v>
      </c>
      <c r="F274" t="s">
        <v>770</v>
      </c>
      <c r="G274" t="s">
        <v>130</v>
      </c>
      <c r="H274" t="s">
        <v>648</v>
      </c>
      <c r="I274" t="s">
        <v>780</v>
      </c>
      <c r="J274" t="s">
        <v>773</v>
      </c>
      <c r="K274" t="s">
        <v>130</v>
      </c>
      <c r="L274" t="s">
        <v>130</v>
      </c>
    </row>
    <row r="275" spans="1:12" x14ac:dyDescent="0.25">
      <c r="A275" t="s">
        <v>694</v>
      </c>
      <c r="B275" t="s">
        <v>1323</v>
      </c>
      <c r="D275" t="s">
        <v>768</v>
      </c>
      <c r="E275" t="s">
        <v>784</v>
      </c>
      <c r="F275" t="s">
        <v>770</v>
      </c>
      <c r="G275" t="s">
        <v>130</v>
      </c>
      <c r="H275" t="s">
        <v>648</v>
      </c>
      <c r="I275" t="s">
        <v>780</v>
      </c>
      <c r="J275" t="s">
        <v>773</v>
      </c>
      <c r="K275" t="s">
        <v>130</v>
      </c>
      <c r="L275" t="s">
        <v>130</v>
      </c>
    </row>
    <row r="276" spans="1:12" x14ac:dyDescent="0.25">
      <c r="A276" t="s">
        <v>694</v>
      </c>
      <c r="B276" t="s">
        <v>1324</v>
      </c>
      <c r="D276" t="s">
        <v>768</v>
      </c>
      <c r="E276" t="s">
        <v>784</v>
      </c>
      <c r="F276" t="s">
        <v>770</v>
      </c>
      <c r="G276" t="s">
        <v>130</v>
      </c>
      <c r="H276" t="s">
        <v>648</v>
      </c>
      <c r="I276" t="s">
        <v>780</v>
      </c>
      <c r="J276" t="s">
        <v>773</v>
      </c>
      <c r="K276" t="s">
        <v>130</v>
      </c>
      <c r="L276" t="s">
        <v>130</v>
      </c>
    </row>
    <row r="277" spans="1:12" x14ac:dyDescent="0.25">
      <c r="A277" t="s">
        <v>694</v>
      </c>
      <c r="B277" t="s">
        <v>1325</v>
      </c>
      <c r="D277" t="s">
        <v>768</v>
      </c>
      <c r="E277" t="s">
        <v>784</v>
      </c>
      <c r="F277" t="s">
        <v>770</v>
      </c>
      <c r="G277" t="s">
        <v>130</v>
      </c>
      <c r="H277" t="s">
        <v>648</v>
      </c>
      <c r="I277" t="s">
        <v>780</v>
      </c>
      <c r="J277" t="s">
        <v>773</v>
      </c>
      <c r="K277" t="s">
        <v>130</v>
      </c>
      <c r="L277" t="s">
        <v>130</v>
      </c>
    </row>
    <row r="278" spans="1:12" x14ac:dyDescent="0.25">
      <c r="A278" t="s">
        <v>694</v>
      </c>
      <c r="B278" t="s">
        <v>1326</v>
      </c>
      <c r="C278" t="s">
        <v>783</v>
      </c>
      <c r="D278" t="s">
        <v>768</v>
      </c>
      <c r="E278" t="s">
        <v>784</v>
      </c>
      <c r="F278" t="s">
        <v>770</v>
      </c>
      <c r="G278" t="s">
        <v>130</v>
      </c>
      <c r="H278" t="s">
        <v>648</v>
      </c>
      <c r="I278" t="s">
        <v>780</v>
      </c>
      <c r="J278" t="s">
        <v>773</v>
      </c>
      <c r="K278" t="s">
        <v>130</v>
      </c>
      <c r="L278" t="s">
        <v>130</v>
      </c>
    </row>
    <row r="279" spans="1:12" x14ac:dyDescent="0.25">
      <c r="A279" t="s">
        <v>694</v>
      </c>
      <c r="B279" t="s">
        <v>1327</v>
      </c>
      <c r="D279" t="s">
        <v>768</v>
      </c>
      <c r="E279" t="s">
        <v>784</v>
      </c>
      <c r="F279" t="s">
        <v>770</v>
      </c>
      <c r="G279" t="s">
        <v>130</v>
      </c>
      <c r="H279" t="s">
        <v>648</v>
      </c>
      <c r="I279" t="s">
        <v>780</v>
      </c>
      <c r="J279" t="s">
        <v>773</v>
      </c>
      <c r="K279" t="s">
        <v>130</v>
      </c>
      <c r="L279" t="s">
        <v>130</v>
      </c>
    </row>
    <row r="280" spans="1:12" x14ac:dyDescent="0.25">
      <c r="A280" t="s">
        <v>694</v>
      </c>
      <c r="B280" t="s">
        <v>1328</v>
      </c>
      <c r="D280" t="s">
        <v>768</v>
      </c>
      <c r="E280" t="s">
        <v>784</v>
      </c>
      <c r="F280" t="s">
        <v>770</v>
      </c>
      <c r="G280" t="s">
        <v>130</v>
      </c>
      <c r="H280" t="s">
        <v>648</v>
      </c>
      <c r="I280" t="s">
        <v>780</v>
      </c>
      <c r="J280" t="s">
        <v>773</v>
      </c>
      <c r="K280" t="s">
        <v>130</v>
      </c>
      <c r="L280" t="s">
        <v>130</v>
      </c>
    </row>
    <row r="281" spans="1:12" x14ac:dyDescent="0.25">
      <c r="A281" t="s">
        <v>694</v>
      </c>
      <c r="B281" t="s">
        <v>1329</v>
      </c>
      <c r="D281" t="s">
        <v>768</v>
      </c>
      <c r="E281" t="s">
        <v>784</v>
      </c>
      <c r="F281" t="s">
        <v>770</v>
      </c>
      <c r="G281" t="s">
        <v>130</v>
      </c>
      <c r="H281" t="s">
        <v>648</v>
      </c>
      <c r="I281" t="s">
        <v>780</v>
      </c>
      <c r="J281" t="s">
        <v>773</v>
      </c>
      <c r="K281" t="s">
        <v>130</v>
      </c>
      <c r="L281" t="s">
        <v>130</v>
      </c>
    </row>
    <row r="282" spans="1:12" x14ac:dyDescent="0.25">
      <c r="A282" t="s">
        <v>694</v>
      </c>
      <c r="B282" t="s">
        <v>1330</v>
      </c>
      <c r="D282" t="s">
        <v>768</v>
      </c>
      <c r="E282" t="s">
        <v>784</v>
      </c>
      <c r="F282" t="s">
        <v>770</v>
      </c>
      <c r="G282" t="s">
        <v>130</v>
      </c>
      <c r="H282" t="s">
        <v>648</v>
      </c>
      <c r="I282" t="s">
        <v>780</v>
      </c>
      <c r="J282" t="s">
        <v>773</v>
      </c>
      <c r="K282" t="s">
        <v>130</v>
      </c>
      <c r="L282" t="s">
        <v>130</v>
      </c>
    </row>
    <row r="283" spans="1:12" x14ac:dyDescent="0.25">
      <c r="A283" t="s">
        <v>694</v>
      </c>
      <c r="B283" t="s">
        <v>1331</v>
      </c>
      <c r="C283" t="s">
        <v>783</v>
      </c>
      <c r="D283" t="s">
        <v>768</v>
      </c>
      <c r="E283" t="s">
        <v>784</v>
      </c>
      <c r="F283" t="s">
        <v>770</v>
      </c>
      <c r="G283" t="s">
        <v>130</v>
      </c>
      <c r="H283" t="s">
        <v>648</v>
      </c>
      <c r="I283" t="s">
        <v>780</v>
      </c>
      <c r="J283" t="s">
        <v>773</v>
      </c>
      <c r="K283" t="s">
        <v>130</v>
      </c>
      <c r="L283" t="s">
        <v>130</v>
      </c>
    </row>
    <row r="284" spans="1:12" x14ac:dyDescent="0.25">
      <c r="A284" t="s">
        <v>694</v>
      </c>
      <c r="B284" t="s">
        <v>1332</v>
      </c>
      <c r="C284" t="s">
        <v>783</v>
      </c>
      <c r="D284" t="s">
        <v>768</v>
      </c>
      <c r="E284" t="s">
        <v>784</v>
      </c>
      <c r="F284" t="s">
        <v>770</v>
      </c>
      <c r="G284" t="s">
        <v>130</v>
      </c>
      <c r="H284" t="s">
        <v>648</v>
      </c>
      <c r="I284" t="s">
        <v>780</v>
      </c>
      <c r="J284" t="s">
        <v>773</v>
      </c>
      <c r="K284" t="s">
        <v>130</v>
      </c>
      <c r="L284" t="s">
        <v>130</v>
      </c>
    </row>
    <row r="285" spans="1:12" x14ac:dyDescent="0.25">
      <c r="A285" t="s">
        <v>694</v>
      </c>
      <c r="B285" t="s">
        <v>1333</v>
      </c>
      <c r="D285" t="s">
        <v>768</v>
      </c>
      <c r="E285" t="s">
        <v>784</v>
      </c>
      <c r="F285" t="s">
        <v>770</v>
      </c>
      <c r="G285" t="s">
        <v>130</v>
      </c>
      <c r="H285" t="s">
        <v>648</v>
      </c>
      <c r="I285" t="s">
        <v>780</v>
      </c>
      <c r="J285" t="s">
        <v>773</v>
      </c>
      <c r="K285" t="s">
        <v>130</v>
      </c>
      <c r="L285" t="s">
        <v>130</v>
      </c>
    </row>
    <row r="286" spans="1:12" x14ac:dyDescent="0.25">
      <c r="A286" t="s">
        <v>694</v>
      </c>
      <c r="B286" t="s">
        <v>1334</v>
      </c>
      <c r="D286" t="s">
        <v>768</v>
      </c>
      <c r="E286" t="s">
        <v>784</v>
      </c>
      <c r="F286" t="s">
        <v>770</v>
      </c>
      <c r="G286" t="s">
        <v>130</v>
      </c>
      <c r="H286" t="s">
        <v>648</v>
      </c>
      <c r="I286" t="s">
        <v>780</v>
      </c>
      <c r="J286" t="s">
        <v>773</v>
      </c>
      <c r="K286" t="s">
        <v>130</v>
      </c>
      <c r="L286" t="s">
        <v>130</v>
      </c>
    </row>
    <row r="287" spans="1:12" x14ac:dyDescent="0.25">
      <c r="A287" t="s">
        <v>694</v>
      </c>
      <c r="B287" t="s">
        <v>1335</v>
      </c>
      <c r="D287" t="s">
        <v>768</v>
      </c>
      <c r="E287" t="s">
        <v>784</v>
      </c>
      <c r="F287" t="s">
        <v>770</v>
      </c>
      <c r="G287" t="s">
        <v>130</v>
      </c>
      <c r="H287" t="s">
        <v>648</v>
      </c>
      <c r="I287" t="s">
        <v>780</v>
      </c>
      <c r="J287" t="s">
        <v>773</v>
      </c>
      <c r="K287" t="s">
        <v>130</v>
      </c>
      <c r="L287" t="s">
        <v>130</v>
      </c>
    </row>
    <row r="288" spans="1:12" x14ac:dyDescent="0.25">
      <c r="A288" t="s">
        <v>694</v>
      </c>
      <c r="B288" t="s">
        <v>1336</v>
      </c>
      <c r="C288" t="s">
        <v>783</v>
      </c>
      <c r="D288" t="s">
        <v>768</v>
      </c>
      <c r="E288" t="s">
        <v>784</v>
      </c>
      <c r="F288" t="s">
        <v>770</v>
      </c>
      <c r="G288" t="s">
        <v>130</v>
      </c>
      <c r="H288" t="s">
        <v>648</v>
      </c>
      <c r="I288" t="s">
        <v>780</v>
      </c>
      <c r="J288" t="s">
        <v>773</v>
      </c>
      <c r="K288" t="s">
        <v>130</v>
      </c>
      <c r="L288" t="s">
        <v>130</v>
      </c>
    </row>
    <row r="289" spans="1:12" x14ac:dyDescent="0.25">
      <c r="A289" t="s">
        <v>694</v>
      </c>
      <c r="B289" t="s">
        <v>1337</v>
      </c>
      <c r="C289" t="s">
        <v>783</v>
      </c>
      <c r="D289" t="s">
        <v>768</v>
      </c>
      <c r="E289" t="s">
        <v>784</v>
      </c>
      <c r="F289" t="s">
        <v>770</v>
      </c>
      <c r="G289" t="s">
        <v>130</v>
      </c>
      <c r="H289" t="s">
        <v>648</v>
      </c>
      <c r="I289" t="s">
        <v>780</v>
      </c>
      <c r="J289" t="s">
        <v>773</v>
      </c>
      <c r="K289" t="s">
        <v>130</v>
      </c>
      <c r="L289" t="s">
        <v>130</v>
      </c>
    </row>
    <row r="290" spans="1:12" x14ac:dyDescent="0.25">
      <c r="A290" t="s">
        <v>694</v>
      </c>
      <c r="B290" t="s">
        <v>1338</v>
      </c>
      <c r="D290" t="s">
        <v>768</v>
      </c>
      <c r="E290" t="s">
        <v>784</v>
      </c>
      <c r="F290" t="s">
        <v>770</v>
      </c>
      <c r="G290" t="s">
        <v>130</v>
      </c>
      <c r="H290" t="s">
        <v>648</v>
      </c>
      <c r="I290" t="s">
        <v>780</v>
      </c>
      <c r="J290" t="s">
        <v>773</v>
      </c>
      <c r="K290" t="s">
        <v>130</v>
      </c>
      <c r="L290" t="s">
        <v>130</v>
      </c>
    </row>
    <row r="291" spans="1:12" x14ac:dyDescent="0.25">
      <c r="A291" t="s">
        <v>694</v>
      </c>
      <c r="B291" t="s">
        <v>1339</v>
      </c>
      <c r="D291" t="s">
        <v>768</v>
      </c>
      <c r="E291" t="s">
        <v>784</v>
      </c>
      <c r="F291" t="s">
        <v>770</v>
      </c>
      <c r="G291" t="s">
        <v>130</v>
      </c>
      <c r="H291" t="s">
        <v>648</v>
      </c>
      <c r="I291" t="s">
        <v>780</v>
      </c>
      <c r="J291" t="s">
        <v>773</v>
      </c>
      <c r="K291" t="s">
        <v>130</v>
      </c>
      <c r="L291" t="s">
        <v>130</v>
      </c>
    </row>
    <row r="292" spans="1:12" x14ac:dyDescent="0.25">
      <c r="A292" t="s">
        <v>694</v>
      </c>
      <c r="B292" t="s">
        <v>1340</v>
      </c>
      <c r="D292" t="s">
        <v>768</v>
      </c>
      <c r="E292" t="s">
        <v>784</v>
      </c>
      <c r="F292" t="s">
        <v>770</v>
      </c>
      <c r="G292" t="s">
        <v>130</v>
      </c>
      <c r="H292" t="s">
        <v>648</v>
      </c>
      <c r="I292" t="s">
        <v>780</v>
      </c>
      <c r="J292" t="s">
        <v>773</v>
      </c>
      <c r="K292" t="s">
        <v>130</v>
      </c>
      <c r="L292" t="s">
        <v>130</v>
      </c>
    </row>
    <row r="293" spans="1:12" x14ac:dyDescent="0.25">
      <c r="A293" t="s">
        <v>694</v>
      </c>
      <c r="B293" t="s">
        <v>1341</v>
      </c>
      <c r="D293" t="s">
        <v>768</v>
      </c>
      <c r="E293" t="s">
        <v>784</v>
      </c>
      <c r="F293" t="s">
        <v>770</v>
      </c>
      <c r="G293" t="s">
        <v>130</v>
      </c>
      <c r="H293" t="s">
        <v>648</v>
      </c>
      <c r="I293" t="s">
        <v>780</v>
      </c>
      <c r="J293" t="s">
        <v>773</v>
      </c>
      <c r="K293" t="s">
        <v>130</v>
      </c>
      <c r="L293" t="s">
        <v>130</v>
      </c>
    </row>
    <row r="294" spans="1:12" x14ac:dyDescent="0.25">
      <c r="A294" t="s">
        <v>694</v>
      </c>
      <c r="B294" t="s">
        <v>1342</v>
      </c>
      <c r="C294" t="s">
        <v>783</v>
      </c>
      <c r="D294" t="s">
        <v>768</v>
      </c>
      <c r="E294" t="s">
        <v>784</v>
      </c>
      <c r="F294" t="s">
        <v>770</v>
      </c>
      <c r="G294" t="s">
        <v>130</v>
      </c>
      <c r="H294" t="s">
        <v>648</v>
      </c>
      <c r="I294" t="s">
        <v>780</v>
      </c>
      <c r="J294" t="s">
        <v>773</v>
      </c>
      <c r="K294" t="s">
        <v>130</v>
      </c>
      <c r="L294" t="s">
        <v>130</v>
      </c>
    </row>
    <row r="295" spans="1:12" x14ac:dyDescent="0.25">
      <c r="A295" t="s">
        <v>694</v>
      </c>
      <c r="B295" t="s">
        <v>1343</v>
      </c>
      <c r="D295" t="s">
        <v>768</v>
      </c>
      <c r="E295" t="s">
        <v>784</v>
      </c>
      <c r="F295" t="s">
        <v>770</v>
      </c>
      <c r="G295" t="s">
        <v>130</v>
      </c>
      <c r="H295" t="s">
        <v>648</v>
      </c>
      <c r="I295" t="s">
        <v>780</v>
      </c>
      <c r="J295" t="s">
        <v>773</v>
      </c>
      <c r="K295" t="s">
        <v>130</v>
      </c>
      <c r="L295" t="s">
        <v>130</v>
      </c>
    </row>
    <row r="296" spans="1:12" x14ac:dyDescent="0.25">
      <c r="A296" t="s">
        <v>694</v>
      </c>
      <c r="B296" t="s">
        <v>1344</v>
      </c>
      <c r="D296" t="s">
        <v>768</v>
      </c>
      <c r="E296" t="s">
        <v>784</v>
      </c>
      <c r="F296" t="s">
        <v>770</v>
      </c>
      <c r="G296" t="s">
        <v>130</v>
      </c>
      <c r="H296" t="s">
        <v>648</v>
      </c>
      <c r="I296" t="s">
        <v>780</v>
      </c>
      <c r="J296" t="s">
        <v>773</v>
      </c>
      <c r="K296" t="s">
        <v>130</v>
      </c>
      <c r="L296" t="s">
        <v>130</v>
      </c>
    </row>
    <row r="297" spans="1:12" x14ac:dyDescent="0.25">
      <c r="A297" t="s">
        <v>694</v>
      </c>
      <c r="B297" t="s">
        <v>1345</v>
      </c>
      <c r="D297" t="s">
        <v>768</v>
      </c>
      <c r="E297" t="s">
        <v>784</v>
      </c>
      <c r="F297" t="s">
        <v>770</v>
      </c>
      <c r="G297" t="s">
        <v>130</v>
      </c>
      <c r="H297" t="s">
        <v>648</v>
      </c>
      <c r="I297" t="s">
        <v>780</v>
      </c>
      <c r="J297" t="s">
        <v>773</v>
      </c>
      <c r="K297" t="s">
        <v>130</v>
      </c>
      <c r="L297" t="s">
        <v>130</v>
      </c>
    </row>
    <row r="298" spans="1:12" x14ac:dyDescent="0.25">
      <c r="A298" t="s">
        <v>694</v>
      </c>
      <c r="B298" t="s">
        <v>1346</v>
      </c>
      <c r="D298" t="s">
        <v>768</v>
      </c>
      <c r="E298" t="s">
        <v>769</v>
      </c>
      <c r="F298" t="s">
        <v>770</v>
      </c>
      <c r="G298" t="s">
        <v>130</v>
      </c>
      <c r="H298" t="s">
        <v>648</v>
      </c>
      <c r="I298" t="s">
        <v>780</v>
      </c>
      <c r="J298" t="s">
        <v>773</v>
      </c>
      <c r="K298" t="s">
        <v>648</v>
      </c>
      <c r="L298" t="s">
        <v>928</v>
      </c>
    </row>
    <row r="299" spans="1:12" x14ac:dyDescent="0.25">
      <c r="A299" t="s">
        <v>371</v>
      </c>
      <c r="B299" t="s">
        <v>1347</v>
      </c>
      <c r="C299" t="s">
        <v>783</v>
      </c>
      <c r="D299" t="s">
        <v>768</v>
      </c>
      <c r="E299" t="s">
        <v>784</v>
      </c>
      <c r="F299" t="s">
        <v>770</v>
      </c>
      <c r="G299" t="s">
        <v>785</v>
      </c>
      <c r="H299" t="s">
        <v>648</v>
      </c>
      <c r="I299" t="s">
        <v>780</v>
      </c>
      <c r="J299" t="s">
        <v>773</v>
      </c>
      <c r="K299" t="s">
        <v>130</v>
      </c>
      <c r="L299" t="s">
        <v>130</v>
      </c>
    </row>
    <row r="300" spans="1:12" x14ac:dyDescent="0.25">
      <c r="A300" t="s">
        <v>371</v>
      </c>
      <c r="B300" t="s">
        <v>1348</v>
      </c>
      <c r="C300" t="s">
        <v>783</v>
      </c>
      <c r="D300" t="s">
        <v>768</v>
      </c>
      <c r="E300" t="s">
        <v>784</v>
      </c>
      <c r="F300" t="s">
        <v>770</v>
      </c>
      <c r="G300" t="s">
        <v>1030</v>
      </c>
      <c r="H300" t="s">
        <v>648</v>
      </c>
      <c r="I300" t="s">
        <v>780</v>
      </c>
      <c r="J300" t="s">
        <v>773</v>
      </c>
      <c r="K300" t="s">
        <v>130</v>
      </c>
      <c r="L300" t="s">
        <v>130</v>
      </c>
    </row>
    <row r="301" spans="1:12" x14ac:dyDescent="0.25">
      <c r="A301" t="s">
        <v>159</v>
      </c>
      <c r="B301" t="s">
        <v>1349</v>
      </c>
      <c r="D301" t="s">
        <v>768</v>
      </c>
      <c r="E301" t="s">
        <v>784</v>
      </c>
      <c r="F301" t="s">
        <v>793</v>
      </c>
      <c r="G301" t="s">
        <v>130</v>
      </c>
      <c r="H301" t="s">
        <v>1350</v>
      </c>
      <c r="I301" t="s">
        <v>772</v>
      </c>
      <c r="J301" t="s">
        <v>773</v>
      </c>
      <c r="K301" t="s">
        <v>130</v>
      </c>
      <c r="L301" t="s">
        <v>130</v>
      </c>
    </row>
    <row r="302" spans="1:12" x14ac:dyDescent="0.25">
      <c r="A302" t="s">
        <v>159</v>
      </c>
      <c r="B302" t="s">
        <v>1351</v>
      </c>
      <c r="C302" t="s">
        <v>783</v>
      </c>
      <c r="D302" t="s">
        <v>841</v>
      </c>
      <c r="E302" t="s">
        <v>784</v>
      </c>
      <c r="F302" t="s">
        <v>770</v>
      </c>
      <c r="G302" t="s">
        <v>1352</v>
      </c>
      <c r="H302" t="s">
        <v>648</v>
      </c>
      <c r="I302" t="s">
        <v>780</v>
      </c>
      <c r="J302" t="s">
        <v>773</v>
      </c>
      <c r="K302" t="s">
        <v>130</v>
      </c>
      <c r="L302" t="s">
        <v>130</v>
      </c>
    </row>
    <row r="303" spans="1:12" x14ac:dyDescent="0.25">
      <c r="A303" t="s">
        <v>159</v>
      </c>
      <c r="B303" t="s">
        <v>1353</v>
      </c>
      <c r="C303" t="s">
        <v>792</v>
      </c>
      <c r="D303" t="s">
        <v>841</v>
      </c>
      <c r="E303" t="s">
        <v>829</v>
      </c>
      <c r="F303" t="s">
        <v>770</v>
      </c>
      <c r="G303" t="s">
        <v>1354</v>
      </c>
      <c r="H303" t="s">
        <v>648</v>
      </c>
      <c r="I303" t="s">
        <v>780</v>
      </c>
      <c r="J303" t="s">
        <v>773</v>
      </c>
      <c r="K303" t="s">
        <v>1355</v>
      </c>
      <c r="L303" t="s">
        <v>648</v>
      </c>
    </row>
    <row r="304" spans="1:12" x14ac:dyDescent="0.25">
      <c r="A304" t="s">
        <v>159</v>
      </c>
      <c r="B304" t="s">
        <v>876</v>
      </c>
      <c r="C304" t="s">
        <v>792</v>
      </c>
      <c r="D304" t="s">
        <v>877</v>
      </c>
      <c r="E304" t="s">
        <v>825</v>
      </c>
      <c r="F304" t="s">
        <v>130</v>
      </c>
      <c r="G304" t="s">
        <v>1356</v>
      </c>
      <c r="H304" t="s">
        <v>648</v>
      </c>
      <c r="I304" t="s">
        <v>804</v>
      </c>
      <c r="J304" t="s">
        <v>1357</v>
      </c>
      <c r="K304" t="s">
        <v>879</v>
      </c>
      <c r="L304" t="s">
        <v>648</v>
      </c>
    </row>
    <row r="305" spans="1:12" x14ac:dyDescent="0.25">
      <c r="A305" t="s">
        <v>159</v>
      </c>
      <c r="B305" t="s">
        <v>1358</v>
      </c>
      <c r="D305" t="s">
        <v>768</v>
      </c>
      <c r="E305" t="s">
        <v>784</v>
      </c>
      <c r="F305" t="s">
        <v>770</v>
      </c>
      <c r="G305" t="s">
        <v>1359</v>
      </c>
      <c r="H305" t="s">
        <v>648</v>
      </c>
      <c r="I305" t="s">
        <v>780</v>
      </c>
      <c r="J305" t="s">
        <v>773</v>
      </c>
      <c r="K305" t="s">
        <v>130</v>
      </c>
      <c r="L305" t="s">
        <v>130</v>
      </c>
    </row>
    <row r="306" spans="1:12" x14ac:dyDescent="0.25">
      <c r="A306" t="s">
        <v>159</v>
      </c>
      <c r="B306" t="s">
        <v>1360</v>
      </c>
      <c r="D306" t="s">
        <v>841</v>
      </c>
      <c r="E306" t="s">
        <v>829</v>
      </c>
      <c r="F306" t="s">
        <v>130</v>
      </c>
      <c r="G306" t="s">
        <v>1361</v>
      </c>
      <c r="H306" t="s">
        <v>648</v>
      </c>
      <c r="I306" t="s">
        <v>804</v>
      </c>
      <c r="J306" t="s">
        <v>1357</v>
      </c>
      <c r="K306" t="s">
        <v>1362</v>
      </c>
      <c r="L306" t="s">
        <v>1363</v>
      </c>
    </row>
    <row r="307" spans="1:12" x14ac:dyDescent="0.25">
      <c r="A307" t="s">
        <v>159</v>
      </c>
      <c r="B307" t="s">
        <v>1364</v>
      </c>
      <c r="C307" t="s">
        <v>792</v>
      </c>
      <c r="D307" t="s">
        <v>834</v>
      </c>
      <c r="E307" t="s">
        <v>769</v>
      </c>
      <c r="F307" t="s">
        <v>793</v>
      </c>
      <c r="G307" t="s">
        <v>1365</v>
      </c>
      <c r="H307" t="s">
        <v>648</v>
      </c>
      <c r="I307" t="s">
        <v>804</v>
      </c>
      <c r="J307" t="s">
        <v>1357</v>
      </c>
      <c r="K307" t="s">
        <v>1366</v>
      </c>
      <c r="L307" t="s">
        <v>1367</v>
      </c>
    </row>
    <row r="308" spans="1:12" x14ac:dyDescent="0.25">
      <c r="A308" t="s">
        <v>159</v>
      </c>
      <c r="B308" t="s">
        <v>1368</v>
      </c>
      <c r="C308" t="s">
        <v>792</v>
      </c>
      <c r="D308" t="s">
        <v>834</v>
      </c>
      <c r="E308" t="s">
        <v>848</v>
      </c>
      <c r="F308" t="s">
        <v>130</v>
      </c>
      <c r="G308" t="s">
        <v>1369</v>
      </c>
      <c r="H308" t="s">
        <v>648</v>
      </c>
      <c r="I308" t="s">
        <v>804</v>
      </c>
      <c r="J308" t="s">
        <v>1357</v>
      </c>
      <c r="K308" t="s">
        <v>648</v>
      </c>
      <c r="L308" t="s">
        <v>648</v>
      </c>
    </row>
    <row r="309" spans="1:12" x14ac:dyDescent="0.25">
      <c r="A309" t="s">
        <v>159</v>
      </c>
      <c r="B309" t="s">
        <v>1370</v>
      </c>
      <c r="D309" t="s">
        <v>834</v>
      </c>
      <c r="E309" t="s">
        <v>769</v>
      </c>
      <c r="F309" t="s">
        <v>130</v>
      </c>
      <c r="G309" t="s">
        <v>1369</v>
      </c>
      <c r="H309" t="s">
        <v>648</v>
      </c>
      <c r="I309" t="s">
        <v>804</v>
      </c>
      <c r="J309" t="s">
        <v>1357</v>
      </c>
      <c r="K309" t="s">
        <v>1371</v>
      </c>
      <c r="L309" t="s">
        <v>1372</v>
      </c>
    </row>
    <row r="310" spans="1:12" x14ac:dyDescent="0.25">
      <c r="A310" t="s">
        <v>159</v>
      </c>
      <c r="B310" t="s">
        <v>1373</v>
      </c>
      <c r="D310" t="s">
        <v>113</v>
      </c>
      <c r="E310" t="s">
        <v>848</v>
      </c>
      <c r="F310" t="s">
        <v>130</v>
      </c>
      <c r="G310" t="s">
        <v>964</v>
      </c>
      <c r="H310" t="s">
        <v>648</v>
      </c>
      <c r="I310" t="s">
        <v>804</v>
      </c>
      <c r="J310" t="s">
        <v>1357</v>
      </c>
      <c r="K310" t="s">
        <v>1374</v>
      </c>
      <c r="L310" t="s">
        <v>1375</v>
      </c>
    </row>
    <row r="311" spans="1:12" x14ac:dyDescent="0.25">
      <c r="A311" t="s">
        <v>159</v>
      </c>
      <c r="B311" t="s">
        <v>872</v>
      </c>
      <c r="C311" t="s">
        <v>792</v>
      </c>
      <c r="D311" t="s">
        <v>834</v>
      </c>
      <c r="E311" t="s">
        <v>769</v>
      </c>
      <c r="F311" t="s">
        <v>130</v>
      </c>
      <c r="G311" t="s">
        <v>1376</v>
      </c>
      <c r="H311" t="s">
        <v>648</v>
      </c>
      <c r="I311" t="s">
        <v>804</v>
      </c>
      <c r="J311" t="s">
        <v>1357</v>
      </c>
      <c r="K311" t="s">
        <v>648</v>
      </c>
      <c r="L311" t="s">
        <v>648</v>
      </c>
    </row>
    <row r="312" spans="1:12" x14ac:dyDescent="0.25">
      <c r="A312" t="s">
        <v>159</v>
      </c>
      <c r="B312" t="s">
        <v>884</v>
      </c>
      <c r="D312" t="s">
        <v>841</v>
      </c>
      <c r="E312" t="s">
        <v>829</v>
      </c>
      <c r="F312" t="s">
        <v>130</v>
      </c>
      <c r="G312" t="s">
        <v>1166</v>
      </c>
      <c r="H312" t="s">
        <v>648</v>
      </c>
      <c r="I312" t="s">
        <v>830</v>
      </c>
      <c r="J312" t="s">
        <v>823</v>
      </c>
      <c r="K312" t="s">
        <v>886</v>
      </c>
      <c r="L312" t="s">
        <v>648</v>
      </c>
    </row>
    <row r="313" spans="1:12" x14ac:dyDescent="0.25">
      <c r="A313" t="s">
        <v>159</v>
      </c>
      <c r="B313" t="s">
        <v>1377</v>
      </c>
      <c r="D313" t="s">
        <v>130</v>
      </c>
      <c r="E313" t="s">
        <v>1378</v>
      </c>
      <c r="F313" t="s">
        <v>770</v>
      </c>
      <c r="G313" t="s">
        <v>885</v>
      </c>
      <c r="H313" t="s">
        <v>648</v>
      </c>
      <c r="I313" t="s">
        <v>780</v>
      </c>
      <c r="J313" t="s">
        <v>773</v>
      </c>
      <c r="K313" t="s">
        <v>130</v>
      </c>
      <c r="L313" t="s">
        <v>130</v>
      </c>
    </row>
    <row r="314" spans="1:12" x14ac:dyDescent="0.25">
      <c r="A314" t="s">
        <v>159</v>
      </c>
      <c r="B314" t="s">
        <v>1379</v>
      </c>
      <c r="D314" t="s">
        <v>834</v>
      </c>
      <c r="E314" t="s">
        <v>829</v>
      </c>
      <c r="F314" t="s">
        <v>130</v>
      </c>
      <c r="G314" t="s">
        <v>1004</v>
      </c>
      <c r="H314" t="s">
        <v>648</v>
      </c>
      <c r="I314" t="s">
        <v>804</v>
      </c>
      <c r="J314" t="s">
        <v>1357</v>
      </c>
      <c r="K314" t="s">
        <v>1380</v>
      </c>
      <c r="L314" t="s">
        <v>856</v>
      </c>
    </row>
    <row r="315" spans="1:12" x14ac:dyDescent="0.25">
      <c r="A315" t="s">
        <v>159</v>
      </c>
      <c r="B315" t="s">
        <v>1381</v>
      </c>
      <c r="D315" t="s">
        <v>768</v>
      </c>
      <c r="E315" t="s">
        <v>769</v>
      </c>
      <c r="F315" t="s">
        <v>770</v>
      </c>
      <c r="G315" t="s">
        <v>1382</v>
      </c>
      <c r="H315" t="s">
        <v>648</v>
      </c>
      <c r="I315" t="s">
        <v>780</v>
      </c>
      <c r="J315" t="s">
        <v>773</v>
      </c>
      <c r="K315" t="s">
        <v>648</v>
      </c>
      <c r="L315" t="s">
        <v>648</v>
      </c>
    </row>
    <row r="316" spans="1:12" x14ac:dyDescent="0.25">
      <c r="A316" t="s">
        <v>159</v>
      </c>
      <c r="B316" t="s">
        <v>895</v>
      </c>
      <c r="C316" t="s">
        <v>792</v>
      </c>
      <c r="D316" t="s">
        <v>896</v>
      </c>
      <c r="E316" t="s">
        <v>897</v>
      </c>
      <c r="F316" t="s">
        <v>867</v>
      </c>
      <c r="G316" t="s">
        <v>1383</v>
      </c>
      <c r="H316" t="s">
        <v>648</v>
      </c>
      <c r="I316" t="s">
        <v>899</v>
      </c>
      <c r="J316" t="s">
        <v>900</v>
      </c>
      <c r="K316" t="s">
        <v>901</v>
      </c>
      <c r="L316" t="s">
        <v>648</v>
      </c>
    </row>
    <row r="317" spans="1:12" x14ac:dyDescent="0.25">
      <c r="A317" t="s">
        <v>159</v>
      </c>
      <c r="B317" t="s">
        <v>902</v>
      </c>
      <c r="D317" t="s">
        <v>896</v>
      </c>
      <c r="E317" t="s">
        <v>897</v>
      </c>
      <c r="F317" t="s">
        <v>867</v>
      </c>
      <c r="G317" t="s">
        <v>903</v>
      </c>
      <c r="H317" t="s">
        <v>648</v>
      </c>
      <c r="I317" t="s">
        <v>899</v>
      </c>
      <c r="J317" t="s">
        <v>900</v>
      </c>
      <c r="K317" t="s">
        <v>904</v>
      </c>
      <c r="L317" t="s">
        <v>648</v>
      </c>
    </row>
    <row r="318" spans="1:12" x14ac:dyDescent="0.25">
      <c r="A318" t="s">
        <v>159</v>
      </c>
      <c r="B318" t="s">
        <v>1384</v>
      </c>
      <c r="D318" t="s">
        <v>1385</v>
      </c>
      <c r="E318" t="s">
        <v>848</v>
      </c>
      <c r="F318" t="s">
        <v>770</v>
      </c>
      <c r="G318" t="s">
        <v>130</v>
      </c>
      <c r="H318" t="s">
        <v>648</v>
      </c>
      <c r="I318" t="s">
        <v>772</v>
      </c>
      <c r="J318" t="s">
        <v>773</v>
      </c>
      <c r="K318" t="s">
        <v>648</v>
      </c>
      <c r="L318" t="s">
        <v>648</v>
      </c>
    </row>
    <row r="319" spans="1:12" x14ac:dyDescent="0.25">
      <c r="A319" t="s">
        <v>159</v>
      </c>
      <c r="B319" t="s">
        <v>1386</v>
      </c>
      <c r="C319" t="s">
        <v>792</v>
      </c>
      <c r="D319" t="s">
        <v>768</v>
      </c>
      <c r="E319" t="s">
        <v>769</v>
      </c>
      <c r="F319" t="s">
        <v>770</v>
      </c>
      <c r="G319" t="s">
        <v>779</v>
      </c>
      <c r="H319" t="s">
        <v>648</v>
      </c>
      <c r="I319" t="s">
        <v>780</v>
      </c>
      <c r="J319" t="s">
        <v>773</v>
      </c>
      <c r="K319" t="s">
        <v>648</v>
      </c>
      <c r="L319" t="s">
        <v>1031</v>
      </c>
    </row>
    <row r="320" spans="1:12" x14ac:dyDescent="0.25">
      <c r="A320" t="s">
        <v>159</v>
      </c>
      <c r="B320" t="s">
        <v>1387</v>
      </c>
      <c r="D320" t="s">
        <v>841</v>
      </c>
      <c r="E320" t="s">
        <v>825</v>
      </c>
      <c r="F320" t="s">
        <v>770</v>
      </c>
      <c r="G320" t="s">
        <v>130</v>
      </c>
      <c r="H320" t="s">
        <v>648</v>
      </c>
      <c r="I320" t="s">
        <v>899</v>
      </c>
      <c r="J320" t="s">
        <v>1388</v>
      </c>
      <c r="K320" t="s">
        <v>1389</v>
      </c>
      <c r="L320" t="s">
        <v>781</v>
      </c>
    </row>
    <row r="321" spans="1:12" x14ac:dyDescent="0.25">
      <c r="A321" t="s">
        <v>159</v>
      </c>
      <c r="B321" t="s">
        <v>1390</v>
      </c>
      <c r="D321" t="s">
        <v>841</v>
      </c>
      <c r="E321" t="s">
        <v>848</v>
      </c>
      <c r="F321" t="s">
        <v>770</v>
      </c>
      <c r="G321" t="s">
        <v>130</v>
      </c>
      <c r="H321" t="s">
        <v>648</v>
      </c>
      <c r="I321" t="s">
        <v>899</v>
      </c>
      <c r="J321" t="s">
        <v>875</v>
      </c>
      <c r="K321" t="s">
        <v>1391</v>
      </c>
      <c r="L321" t="s">
        <v>648</v>
      </c>
    </row>
    <row r="322" spans="1:12" x14ac:dyDescent="0.25">
      <c r="A322" t="s">
        <v>695</v>
      </c>
      <c r="B322" t="s">
        <v>1392</v>
      </c>
      <c r="D322" t="s">
        <v>768</v>
      </c>
      <c r="E322" t="s">
        <v>769</v>
      </c>
      <c r="F322" t="s">
        <v>770</v>
      </c>
      <c r="G322" t="s">
        <v>1393</v>
      </c>
      <c r="H322" t="s">
        <v>648</v>
      </c>
      <c r="I322" t="s">
        <v>780</v>
      </c>
      <c r="J322" t="s">
        <v>773</v>
      </c>
      <c r="K322" t="s">
        <v>648</v>
      </c>
      <c r="L322" t="s">
        <v>928</v>
      </c>
    </row>
    <row r="323" spans="1:12" x14ac:dyDescent="0.25">
      <c r="A323" t="s">
        <v>695</v>
      </c>
      <c r="B323" t="s">
        <v>1394</v>
      </c>
      <c r="D323" t="s">
        <v>768</v>
      </c>
      <c r="E323" t="s">
        <v>940</v>
      </c>
      <c r="F323" t="s">
        <v>770</v>
      </c>
      <c r="G323" t="s">
        <v>1395</v>
      </c>
      <c r="H323" t="s">
        <v>648</v>
      </c>
      <c r="I323" t="s">
        <v>780</v>
      </c>
      <c r="J323" t="s">
        <v>773</v>
      </c>
      <c r="K323" t="s">
        <v>648</v>
      </c>
      <c r="L323" t="s">
        <v>648</v>
      </c>
    </row>
    <row r="324" spans="1:12" x14ac:dyDescent="0.25">
      <c r="A324" t="s">
        <v>695</v>
      </c>
      <c r="B324" t="s">
        <v>1396</v>
      </c>
      <c r="D324" t="s">
        <v>768</v>
      </c>
      <c r="E324" t="s">
        <v>769</v>
      </c>
      <c r="F324" t="s">
        <v>770</v>
      </c>
      <c r="G324" t="s">
        <v>1397</v>
      </c>
      <c r="H324" t="s">
        <v>648</v>
      </c>
      <c r="I324" t="s">
        <v>780</v>
      </c>
      <c r="J324" t="s">
        <v>773</v>
      </c>
      <c r="K324" t="s">
        <v>648</v>
      </c>
      <c r="L324" t="s">
        <v>648</v>
      </c>
    </row>
    <row r="325" spans="1:12" x14ac:dyDescent="0.25">
      <c r="A325" t="s">
        <v>695</v>
      </c>
      <c r="B325" t="s">
        <v>1398</v>
      </c>
      <c r="D325" t="s">
        <v>768</v>
      </c>
      <c r="E325" t="s">
        <v>769</v>
      </c>
      <c r="F325" t="s">
        <v>770</v>
      </c>
      <c r="G325" t="s">
        <v>1397</v>
      </c>
      <c r="H325" t="s">
        <v>648</v>
      </c>
      <c r="I325" t="s">
        <v>780</v>
      </c>
      <c r="J325" t="s">
        <v>773</v>
      </c>
      <c r="K325" t="s">
        <v>648</v>
      </c>
      <c r="L325" t="s">
        <v>648</v>
      </c>
    </row>
    <row r="326" spans="1:12" x14ac:dyDescent="0.25">
      <c r="A326" t="s">
        <v>695</v>
      </c>
      <c r="B326" t="s">
        <v>1399</v>
      </c>
      <c r="D326" t="s">
        <v>768</v>
      </c>
      <c r="E326" t="s">
        <v>769</v>
      </c>
      <c r="F326" t="s">
        <v>770</v>
      </c>
      <c r="G326" t="s">
        <v>1400</v>
      </c>
      <c r="H326" t="s">
        <v>648</v>
      </c>
      <c r="I326" t="s">
        <v>780</v>
      </c>
      <c r="J326" t="s">
        <v>773</v>
      </c>
      <c r="K326" t="s">
        <v>648</v>
      </c>
      <c r="L326" t="s">
        <v>648</v>
      </c>
    </row>
    <row r="327" spans="1:12" x14ac:dyDescent="0.25">
      <c r="A327" t="s">
        <v>695</v>
      </c>
      <c r="B327" t="s">
        <v>1401</v>
      </c>
      <c r="D327" t="s">
        <v>841</v>
      </c>
      <c r="E327" t="s">
        <v>784</v>
      </c>
      <c r="F327" t="s">
        <v>770</v>
      </c>
      <c r="G327" t="s">
        <v>1402</v>
      </c>
      <c r="H327" t="s">
        <v>648</v>
      </c>
      <c r="I327" t="s">
        <v>780</v>
      </c>
      <c r="J327" t="s">
        <v>773</v>
      </c>
      <c r="K327" t="s">
        <v>130</v>
      </c>
      <c r="L327" t="s">
        <v>130</v>
      </c>
    </row>
    <row r="328" spans="1:12" x14ac:dyDescent="0.25">
      <c r="A328" t="s">
        <v>695</v>
      </c>
      <c r="B328" t="s">
        <v>1403</v>
      </c>
      <c r="D328" t="s">
        <v>841</v>
      </c>
      <c r="E328" t="s">
        <v>784</v>
      </c>
      <c r="F328" t="s">
        <v>770</v>
      </c>
      <c r="G328" t="s">
        <v>1404</v>
      </c>
      <c r="H328" t="s">
        <v>648</v>
      </c>
      <c r="I328" t="s">
        <v>780</v>
      </c>
      <c r="J328" t="s">
        <v>773</v>
      </c>
      <c r="K328" t="s">
        <v>130</v>
      </c>
      <c r="L328" t="s">
        <v>130</v>
      </c>
    </row>
    <row r="329" spans="1:12" x14ac:dyDescent="0.25">
      <c r="A329" t="s">
        <v>695</v>
      </c>
      <c r="B329" t="s">
        <v>1405</v>
      </c>
      <c r="D329" t="s">
        <v>841</v>
      </c>
      <c r="E329" t="s">
        <v>784</v>
      </c>
      <c r="F329" t="s">
        <v>770</v>
      </c>
      <c r="G329" t="s">
        <v>1188</v>
      </c>
      <c r="H329" t="s">
        <v>648</v>
      </c>
      <c r="I329" t="s">
        <v>780</v>
      </c>
      <c r="J329" t="s">
        <v>773</v>
      </c>
      <c r="K329" t="s">
        <v>130</v>
      </c>
      <c r="L329" t="s">
        <v>130</v>
      </c>
    </row>
    <row r="330" spans="1:12" x14ac:dyDescent="0.25">
      <c r="A330" t="s">
        <v>695</v>
      </c>
      <c r="B330" t="s">
        <v>1406</v>
      </c>
      <c r="D330" t="s">
        <v>768</v>
      </c>
      <c r="E330" t="s">
        <v>829</v>
      </c>
      <c r="F330" t="s">
        <v>770</v>
      </c>
      <c r="G330" t="s">
        <v>1407</v>
      </c>
      <c r="H330" t="s">
        <v>648</v>
      </c>
      <c r="I330" t="s">
        <v>780</v>
      </c>
      <c r="J330" t="s">
        <v>773</v>
      </c>
      <c r="K330" t="s">
        <v>648</v>
      </c>
      <c r="L330" t="s">
        <v>648</v>
      </c>
    </row>
    <row r="331" spans="1:12" x14ac:dyDescent="0.25">
      <c r="A331" t="s">
        <v>695</v>
      </c>
      <c r="B331" t="s">
        <v>1408</v>
      </c>
      <c r="D331" t="s">
        <v>768</v>
      </c>
      <c r="E331" t="s">
        <v>784</v>
      </c>
      <c r="F331" t="s">
        <v>770</v>
      </c>
      <c r="G331" t="s">
        <v>1382</v>
      </c>
      <c r="H331" t="s">
        <v>648</v>
      </c>
      <c r="I331" t="s">
        <v>780</v>
      </c>
      <c r="J331" t="s">
        <v>773</v>
      </c>
      <c r="K331" t="s">
        <v>130</v>
      </c>
      <c r="L331" t="s">
        <v>130</v>
      </c>
    </row>
    <row r="332" spans="1:12" x14ac:dyDescent="0.25">
      <c r="A332" t="s">
        <v>695</v>
      </c>
      <c r="B332" t="s">
        <v>1409</v>
      </c>
      <c r="D332" t="s">
        <v>768</v>
      </c>
      <c r="E332" t="s">
        <v>769</v>
      </c>
      <c r="F332" t="s">
        <v>770</v>
      </c>
      <c r="G332" t="s">
        <v>1410</v>
      </c>
      <c r="H332" t="s">
        <v>648</v>
      </c>
      <c r="I332" t="s">
        <v>780</v>
      </c>
      <c r="J332" t="s">
        <v>773</v>
      </c>
      <c r="K332" t="s">
        <v>648</v>
      </c>
      <c r="L332" t="s">
        <v>928</v>
      </c>
    </row>
    <row r="333" spans="1:12" x14ac:dyDescent="0.25">
      <c r="A333" t="s">
        <v>695</v>
      </c>
      <c r="B333" t="s">
        <v>1411</v>
      </c>
      <c r="D333" t="s">
        <v>768</v>
      </c>
      <c r="E333" t="s">
        <v>769</v>
      </c>
      <c r="F333" t="s">
        <v>770</v>
      </c>
      <c r="G333" t="s">
        <v>1412</v>
      </c>
      <c r="H333" t="s">
        <v>648</v>
      </c>
      <c r="I333" t="s">
        <v>780</v>
      </c>
      <c r="J333" t="s">
        <v>773</v>
      </c>
      <c r="K333" t="s">
        <v>648</v>
      </c>
      <c r="L333" t="s">
        <v>928</v>
      </c>
    </row>
    <row r="334" spans="1:12" x14ac:dyDescent="0.25">
      <c r="A334" t="s">
        <v>695</v>
      </c>
      <c r="B334" t="s">
        <v>1377</v>
      </c>
      <c r="D334" t="s">
        <v>130</v>
      </c>
      <c r="E334" t="s">
        <v>1378</v>
      </c>
      <c r="F334" t="s">
        <v>770</v>
      </c>
      <c r="G334" t="s">
        <v>1413</v>
      </c>
      <c r="H334" t="s">
        <v>648</v>
      </c>
      <c r="I334" t="s">
        <v>780</v>
      </c>
      <c r="J334" t="s">
        <v>773</v>
      </c>
      <c r="K334" t="s">
        <v>130</v>
      </c>
      <c r="L334" t="s">
        <v>130</v>
      </c>
    </row>
    <row r="335" spans="1:12" x14ac:dyDescent="0.25">
      <c r="A335" t="s">
        <v>695</v>
      </c>
      <c r="B335" t="s">
        <v>1414</v>
      </c>
      <c r="D335" t="s">
        <v>768</v>
      </c>
      <c r="E335" t="s">
        <v>784</v>
      </c>
      <c r="F335" t="s">
        <v>770</v>
      </c>
      <c r="G335" t="s">
        <v>1415</v>
      </c>
      <c r="H335" t="s">
        <v>648</v>
      </c>
      <c r="I335" t="s">
        <v>780</v>
      </c>
      <c r="J335" t="s">
        <v>773</v>
      </c>
      <c r="K335" t="s">
        <v>130</v>
      </c>
      <c r="L335" t="s">
        <v>130</v>
      </c>
    </row>
    <row r="336" spans="1:12" x14ac:dyDescent="0.25">
      <c r="A336" t="s">
        <v>695</v>
      </c>
      <c r="B336" t="s">
        <v>1416</v>
      </c>
      <c r="C336" t="s">
        <v>792</v>
      </c>
      <c r="D336" t="s">
        <v>768</v>
      </c>
      <c r="E336" t="s">
        <v>784</v>
      </c>
      <c r="F336" t="s">
        <v>770</v>
      </c>
      <c r="G336" t="s">
        <v>1415</v>
      </c>
      <c r="H336" t="s">
        <v>648</v>
      </c>
      <c r="I336" t="s">
        <v>780</v>
      </c>
      <c r="J336" t="s">
        <v>773</v>
      </c>
      <c r="K336" t="s">
        <v>130</v>
      </c>
      <c r="L336" t="s">
        <v>130</v>
      </c>
    </row>
    <row r="337" spans="1:12" x14ac:dyDescent="0.25">
      <c r="A337" t="s">
        <v>695</v>
      </c>
      <c r="B337" t="s">
        <v>1417</v>
      </c>
      <c r="C337" t="s">
        <v>792</v>
      </c>
      <c r="D337" t="s">
        <v>768</v>
      </c>
      <c r="E337" t="s">
        <v>784</v>
      </c>
      <c r="F337" t="s">
        <v>770</v>
      </c>
      <c r="G337" t="s">
        <v>1418</v>
      </c>
      <c r="H337" t="s">
        <v>648</v>
      </c>
      <c r="I337" t="s">
        <v>780</v>
      </c>
      <c r="J337" t="s">
        <v>773</v>
      </c>
      <c r="K337" t="s">
        <v>130</v>
      </c>
      <c r="L337" t="s">
        <v>130</v>
      </c>
    </row>
    <row r="338" spans="1:12" x14ac:dyDescent="0.25">
      <c r="A338" t="s">
        <v>695</v>
      </c>
      <c r="B338" t="s">
        <v>1419</v>
      </c>
      <c r="D338" t="s">
        <v>768</v>
      </c>
      <c r="E338" t="s">
        <v>784</v>
      </c>
      <c r="F338" t="s">
        <v>770</v>
      </c>
      <c r="G338" t="s">
        <v>1420</v>
      </c>
      <c r="H338" t="s">
        <v>648</v>
      </c>
      <c r="I338" t="s">
        <v>780</v>
      </c>
      <c r="J338" t="s">
        <v>773</v>
      </c>
      <c r="K338" t="s">
        <v>130</v>
      </c>
      <c r="L338" t="s">
        <v>130</v>
      </c>
    </row>
    <row r="339" spans="1:12" x14ac:dyDescent="0.25">
      <c r="A339" t="s">
        <v>695</v>
      </c>
      <c r="B339" t="s">
        <v>1421</v>
      </c>
      <c r="D339" t="s">
        <v>768</v>
      </c>
      <c r="E339" t="s">
        <v>784</v>
      </c>
      <c r="F339" t="s">
        <v>770</v>
      </c>
      <c r="G339" t="s">
        <v>1422</v>
      </c>
      <c r="H339" t="s">
        <v>648</v>
      </c>
      <c r="I339" t="s">
        <v>780</v>
      </c>
      <c r="J339" t="s">
        <v>773</v>
      </c>
      <c r="K339" t="s">
        <v>130</v>
      </c>
      <c r="L339" t="s">
        <v>130</v>
      </c>
    </row>
    <row r="340" spans="1:12" x14ac:dyDescent="0.25">
      <c r="A340" t="s">
        <v>695</v>
      </c>
      <c r="B340" t="s">
        <v>1423</v>
      </c>
      <c r="D340" t="s">
        <v>768</v>
      </c>
      <c r="E340" t="s">
        <v>784</v>
      </c>
      <c r="F340" t="s">
        <v>770</v>
      </c>
      <c r="G340" t="s">
        <v>1422</v>
      </c>
      <c r="H340" t="s">
        <v>648</v>
      </c>
      <c r="I340" t="s">
        <v>780</v>
      </c>
      <c r="J340" t="s">
        <v>773</v>
      </c>
      <c r="K340" t="s">
        <v>130</v>
      </c>
      <c r="L340" t="s">
        <v>130</v>
      </c>
    </row>
    <row r="341" spans="1:12" x14ac:dyDescent="0.25">
      <c r="A341" t="s">
        <v>695</v>
      </c>
      <c r="B341" t="s">
        <v>1424</v>
      </c>
      <c r="D341" t="s">
        <v>768</v>
      </c>
      <c r="E341" t="s">
        <v>784</v>
      </c>
      <c r="F341" t="s">
        <v>770</v>
      </c>
      <c r="G341" t="s">
        <v>1422</v>
      </c>
      <c r="H341" t="s">
        <v>648</v>
      </c>
      <c r="I341" t="s">
        <v>780</v>
      </c>
      <c r="J341" t="s">
        <v>773</v>
      </c>
      <c r="K341" t="s">
        <v>130</v>
      </c>
      <c r="L341" t="s">
        <v>130</v>
      </c>
    </row>
    <row r="342" spans="1:12" x14ac:dyDescent="0.25">
      <c r="A342" t="s">
        <v>695</v>
      </c>
      <c r="B342" t="s">
        <v>1425</v>
      </c>
      <c r="D342" t="s">
        <v>768</v>
      </c>
      <c r="E342" t="s">
        <v>784</v>
      </c>
      <c r="F342" t="s">
        <v>770</v>
      </c>
      <c r="G342" t="s">
        <v>1422</v>
      </c>
      <c r="H342" t="s">
        <v>648</v>
      </c>
      <c r="I342" t="s">
        <v>780</v>
      </c>
      <c r="J342" t="s">
        <v>773</v>
      </c>
      <c r="K342" t="s">
        <v>130</v>
      </c>
      <c r="L342" t="s">
        <v>130</v>
      </c>
    </row>
    <row r="343" spans="1:12" x14ac:dyDescent="0.25">
      <c r="A343" t="s">
        <v>695</v>
      </c>
      <c r="B343" t="s">
        <v>1426</v>
      </c>
      <c r="D343" t="s">
        <v>1427</v>
      </c>
      <c r="E343" t="s">
        <v>784</v>
      </c>
      <c r="F343" t="s">
        <v>770</v>
      </c>
      <c r="G343" t="s">
        <v>1428</v>
      </c>
      <c r="H343" t="s">
        <v>648</v>
      </c>
      <c r="I343" t="s">
        <v>780</v>
      </c>
      <c r="J343" t="s">
        <v>773</v>
      </c>
      <c r="K343" t="s">
        <v>130</v>
      </c>
      <c r="L343" t="s">
        <v>130</v>
      </c>
    </row>
    <row r="344" spans="1:12" x14ac:dyDescent="0.25">
      <c r="A344" t="s">
        <v>695</v>
      </c>
      <c r="B344" t="s">
        <v>1429</v>
      </c>
      <c r="D344" t="s">
        <v>768</v>
      </c>
      <c r="E344" t="s">
        <v>784</v>
      </c>
      <c r="F344" t="s">
        <v>770</v>
      </c>
      <c r="G344" t="s">
        <v>1428</v>
      </c>
      <c r="H344" t="s">
        <v>648</v>
      </c>
      <c r="I344" t="s">
        <v>780</v>
      </c>
      <c r="J344" t="s">
        <v>773</v>
      </c>
      <c r="K344" t="s">
        <v>130</v>
      </c>
      <c r="L344" t="s">
        <v>130</v>
      </c>
    </row>
    <row r="345" spans="1:12" x14ac:dyDescent="0.25">
      <c r="A345" t="s">
        <v>695</v>
      </c>
      <c r="B345" t="s">
        <v>1430</v>
      </c>
      <c r="D345" t="s">
        <v>768</v>
      </c>
      <c r="E345" t="s">
        <v>784</v>
      </c>
      <c r="F345" t="s">
        <v>770</v>
      </c>
      <c r="G345" t="s">
        <v>1428</v>
      </c>
      <c r="H345" t="s">
        <v>648</v>
      </c>
      <c r="I345" t="s">
        <v>780</v>
      </c>
      <c r="J345" t="s">
        <v>773</v>
      </c>
      <c r="K345" t="s">
        <v>130</v>
      </c>
      <c r="L345" t="s">
        <v>130</v>
      </c>
    </row>
    <row r="346" spans="1:12" x14ac:dyDescent="0.25">
      <c r="A346" t="s">
        <v>695</v>
      </c>
      <c r="B346" t="s">
        <v>1431</v>
      </c>
      <c r="D346" t="s">
        <v>834</v>
      </c>
      <c r="E346" t="s">
        <v>784</v>
      </c>
      <c r="F346" t="s">
        <v>770</v>
      </c>
      <c r="G346" t="s">
        <v>1428</v>
      </c>
      <c r="H346" t="s">
        <v>648</v>
      </c>
      <c r="I346" t="s">
        <v>780</v>
      </c>
      <c r="J346" t="s">
        <v>773</v>
      </c>
      <c r="K346" t="s">
        <v>130</v>
      </c>
      <c r="L346" t="s">
        <v>130</v>
      </c>
    </row>
    <row r="347" spans="1:12" x14ac:dyDescent="0.25">
      <c r="A347" t="s">
        <v>695</v>
      </c>
      <c r="B347" t="s">
        <v>1432</v>
      </c>
      <c r="D347" t="s">
        <v>1433</v>
      </c>
      <c r="E347" t="s">
        <v>784</v>
      </c>
      <c r="F347" t="s">
        <v>770</v>
      </c>
      <c r="G347" t="s">
        <v>1428</v>
      </c>
      <c r="H347" t="s">
        <v>648</v>
      </c>
      <c r="I347" t="s">
        <v>780</v>
      </c>
      <c r="J347" t="s">
        <v>773</v>
      </c>
      <c r="K347" t="s">
        <v>130</v>
      </c>
      <c r="L347" t="s">
        <v>130</v>
      </c>
    </row>
    <row r="348" spans="1:12" x14ac:dyDescent="0.25">
      <c r="A348" t="s">
        <v>695</v>
      </c>
      <c r="B348" t="s">
        <v>1434</v>
      </c>
      <c r="D348" t="s">
        <v>768</v>
      </c>
      <c r="E348" t="s">
        <v>784</v>
      </c>
      <c r="F348" t="s">
        <v>770</v>
      </c>
      <c r="G348" t="s">
        <v>1428</v>
      </c>
      <c r="H348" t="s">
        <v>648</v>
      </c>
      <c r="I348" t="s">
        <v>780</v>
      </c>
      <c r="J348" t="s">
        <v>773</v>
      </c>
      <c r="K348" t="s">
        <v>130</v>
      </c>
      <c r="L348" t="s">
        <v>130</v>
      </c>
    </row>
    <row r="349" spans="1:12" x14ac:dyDescent="0.25">
      <c r="A349" t="s">
        <v>695</v>
      </c>
      <c r="B349" t="s">
        <v>1435</v>
      </c>
      <c r="D349" t="s">
        <v>768</v>
      </c>
      <c r="E349" t="s">
        <v>784</v>
      </c>
      <c r="F349" t="s">
        <v>770</v>
      </c>
      <c r="G349" t="s">
        <v>1436</v>
      </c>
      <c r="H349" t="s">
        <v>648</v>
      </c>
      <c r="I349" t="s">
        <v>780</v>
      </c>
      <c r="J349" t="s">
        <v>773</v>
      </c>
      <c r="K349" t="s">
        <v>130</v>
      </c>
      <c r="L349" t="s">
        <v>130</v>
      </c>
    </row>
    <row r="350" spans="1:12" x14ac:dyDescent="0.25">
      <c r="A350" t="s">
        <v>695</v>
      </c>
      <c r="B350" t="s">
        <v>1437</v>
      </c>
      <c r="D350" t="s">
        <v>841</v>
      </c>
      <c r="E350" t="s">
        <v>848</v>
      </c>
      <c r="F350" t="s">
        <v>770</v>
      </c>
      <c r="G350" t="s">
        <v>1436</v>
      </c>
      <c r="H350" t="s">
        <v>648</v>
      </c>
      <c r="I350" t="s">
        <v>780</v>
      </c>
      <c r="J350" t="s">
        <v>773</v>
      </c>
      <c r="K350" t="s">
        <v>648</v>
      </c>
      <c r="L350" t="s">
        <v>648</v>
      </c>
    </row>
    <row r="351" spans="1:12" x14ac:dyDescent="0.25">
      <c r="A351" t="s">
        <v>695</v>
      </c>
      <c r="B351" t="s">
        <v>1438</v>
      </c>
      <c r="D351" t="s">
        <v>768</v>
      </c>
      <c r="E351" t="s">
        <v>784</v>
      </c>
      <c r="F351" t="s">
        <v>770</v>
      </c>
      <c r="G351" t="s">
        <v>1436</v>
      </c>
      <c r="H351" t="s">
        <v>648</v>
      </c>
      <c r="I351" t="s">
        <v>780</v>
      </c>
      <c r="J351" t="s">
        <v>773</v>
      </c>
      <c r="K351" t="s">
        <v>130</v>
      </c>
      <c r="L351" t="s">
        <v>130</v>
      </c>
    </row>
    <row r="352" spans="1:12" x14ac:dyDescent="0.25">
      <c r="A352" t="s">
        <v>168</v>
      </c>
      <c r="B352" t="s">
        <v>1439</v>
      </c>
      <c r="C352" t="s">
        <v>892</v>
      </c>
      <c r="D352" t="s">
        <v>768</v>
      </c>
      <c r="E352" t="s">
        <v>784</v>
      </c>
      <c r="F352" t="s">
        <v>770</v>
      </c>
      <c r="G352" t="s">
        <v>1440</v>
      </c>
      <c r="H352" t="s">
        <v>648</v>
      </c>
      <c r="I352" t="s">
        <v>780</v>
      </c>
      <c r="J352" t="s">
        <v>773</v>
      </c>
      <c r="K352" t="s">
        <v>130</v>
      </c>
      <c r="L352" t="s">
        <v>130</v>
      </c>
    </row>
    <row r="353" spans="1:12" x14ac:dyDescent="0.25">
      <c r="A353" t="s">
        <v>168</v>
      </c>
      <c r="B353" t="s">
        <v>1441</v>
      </c>
      <c r="C353" t="s">
        <v>892</v>
      </c>
      <c r="D353" t="s">
        <v>768</v>
      </c>
      <c r="E353" t="s">
        <v>784</v>
      </c>
      <c r="F353" t="s">
        <v>770</v>
      </c>
      <c r="G353" t="s">
        <v>1442</v>
      </c>
      <c r="H353" t="s">
        <v>648</v>
      </c>
      <c r="I353" t="s">
        <v>780</v>
      </c>
      <c r="J353" t="s">
        <v>773</v>
      </c>
      <c r="K353" t="s">
        <v>130</v>
      </c>
      <c r="L353" t="s">
        <v>130</v>
      </c>
    </row>
    <row r="354" spans="1:12" x14ac:dyDescent="0.25">
      <c r="A354" t="s">
        <v>168</v>
      </c>
      <c r="B354" t="s">
        <v>1443</v>
      </c>
      <c r="D354" t="s">
        <v>834</v>
      </c>
      <c r="E354" t="s">
        <v>769</v>
      </c>
      <c r="F354" t="s">
        <v>770</v>
      </c>
      <c r="G354" t="s">
        <v>898</v>
      </c>
      <c r="H354" t="s">
        <v>648</v>
      </c>
      <c r="I354" t="s">
        <v>780</v>
      </c>
      <c r="J354" t="s">
        <v>773</v>
      </c>
      <c r="K354" t="s">
        <v>835</v>
      </c>
      <c r="L354" t="s">
        <v>928</v>
      </c>
    </row>
    <row r="355" spans="1:12" x14ac:dyDescent="0.25">
      <c r="A355" t="s">
        <v>168</v>
      </c>
      <c r="B355" t="s">
        <v>1444</v>
      </c>
      <c r="D355" t="s">
        <v>768</v>
      </c>
      <c r="E355" t="s">
        <v>769</v>
      </c>
      <c r="F355" t="s">
        <v>770</v>
      </c>
      <c r="G355" t="s">
        <v>779</v>
      </c>
      <c r="H355" t="s">
        <v>648</v>
      </c>
      <c r="I355" t="s">
        <v>780</v>
      </c>
      <c r="J355" t="s">
        <v>773</v>
      </c>
      <c r="K355" t="s">
        <v>648</v>
      </c>
      <c r="L355" t="s">
        <v>836</v>
      </c>
    </row>
    <row r="356" spans="1:12" x14ac:dyDescent="0.25">
      <c r="A356" t="s">
        <v>168</v>
      </c>
      <c r="B356" t="s">
        <v>1445</v>
      </c>
      <c r="D356" t="s">
        <v>768</v>
      </c>
      <c r="E356" t="s">
        <v>769</v>
      </c>
      <c r="F356" t="s">
        <v>770</v>
      </c>
      <c r="G356" t="s">
        <v>779</v>
      </c>
      <c r="H356" t="s">
        <v>648</v>
      </c>
      <c r="I356" t="s">
        <v>780</v>
      </c>
      <c r="J356" t="s">
        <v>773</v>
      </c>
      <c r="K356" t="s">
        <v>648</v>
      </c>
      <c r="L356" t="s">
        <v>836</v>
      </c>
    </row>
    <row r="357" spans="1:12" x14ac:dyDescent="0.25">
      <c r="A357" t="s">
        <v>399</v>
      </c>
      <c r="B357" t="s">
        <v>1446</v>
      </c>
      <c r="D357" t="s">
        <v>768</v>
      </c>
      <c r="E357" t="s">
        <v>784</v>
      </c>
      <c r="F357" t="s">
        <v>770</v>
      </c>
      <c r="G357" t="s">
        <v>1447</v>
      </c>
      <c r="H357" t="s">
        <v>648</v>
      </c>
      <c r="I357" t="s">
        <v>780</v>
      </c>
      <c r="J357" t="s">
        <v>773</v>
      </c>
      <c r="K357" t="s">
        <v>130</v>
      </c>
      <c r="L357" t="s">
        <v>130</v>
      </c>
    </row>
    <row r="358" spans="1:12" x14ac:dyDescent="0.25">
      <c r="A358" t="s">
        <v>399</v>
      </c>
      <c r="B358" t="s">
        <v>1448</v>
      </c>
      <c r="C358" t="s">
        <v>892</v>
      </c>
      <c r="D358" t="s">
        <v>113</v>
      </c>
      <c r="E358" t="s">
        <v>784</v>
      </c>
      <c r="F358" t="s">
        <v>770</v>
      </c>
      <c r="G358" t="s">
        <v>1447</v>
      </c>
      <c r="H358" t="s">
        <v>648</v>
      </c>
      <c r="I358" t="s">
        <v>780</v>
      </c>
      <c r="J358" t="s">
        <v>773</v>
      </c>
      <c r="K358" t="s">
        <v>130</v>
      </c>
      <c r="L358" t="s">
        <v>130</v>
      </c>
    </row>
    <row r="359" spans="1:12" x14ac:dyDescent="0.25">
      <c r="A359" t="s">
        <v>399</v>
      </c>
      <c r="B359" t="s">
        <v>1449</v>
      </c>
      <c r="D359" t="s">
        <v>768</v>
      </c>
      <c r="E359" t="s">
        <v>784</v>
      </c>
      <c r="F359" t="s">
        <v>770</v>
      </c>
      <c r="G359" t="s">
        <v>1450</v>
      </c>
      <c r="H359" t="s">
        <v>648</v>
      </c>
      <c r="I359" t="s">
        <v>780</v>
      </c>
      <c r="J359" t="s">
        <v>773</v>
      </c>
      <c r="K359" t="s">
        <v>130</v>
      </c>
      <c r="L359" t="s">
        <v>130</v>
      </c>
    </row>
    <row r="360" spans="1:12" x14ac:dyDescent="0.25">
      <c r="A360" t="s">
        <v>399</v>
      </c>
      <c r="B360" t="s">
        <v>1451</v>
      </c>
      <c r="D360" t="s">
        <v>768</v>
      </c>
      <c r="E360" t="s">
        <v>769</v>
      </c>
      <c r="F360" t="s">
        <v>770</v>
      </c>
      <c r="G360" t="s">
        <v>1452</v>
      </c>
      <c r="H360" t="s">
        <v>648</v>
      </c>
      <c r="I360" t="s">
        <v>780</v>
      </c>
      <c r="J360" t="s">
        <v>773</v>
      </c>
      <c r="K360" t="s">
        <v>648</v>
      </c>
      <c r="L360" t="s">
        <v>928</v>
      </c>
    </row>
    <row r="361" spans="1:12" x14ac:dyDescent="0.25">
      <c r="A361" t="s">
        <v>399</v>
      </c>
      <c r="B361" t="s">
        <v>1453</v>
      </c>
      <c r="D361" t="s">
        <v>768</v>
      </c>
      <c r="E361" t="s">
        <v>769</v>
      </c>
      <c r="F361" t="s">
        <v>770</v>
      </c>
      <c r="G361" t="s">
        <v>779</v>
      </c>
      <c r="H361" t="s">
        <v>648</v>
      </c>
      <c r="I361" t="s">
        <v>780</v>
      </c>
      <c r="J361" t="s">
        <v>773</v>
      </c>
      <c r="K361" t="s">
        <v>648</v>
      </c>
      <c r="L361" t="s">
        <v>777</v>
      </c>
    </row>
    <row r="362" spans="1:12" x14ac:dyDescent="0.25">
      <c r="A362" t="s">
        <v>696</v>
      </c>
      <c r="B362" t="s">
        <v>1454</v>
      </c>
      <c r="D362" t="s">
        <v>768</v>
      </c>
      <c r="E362" t="s">
        <v>769</v>
      </c>
      <c r="F362" t="s">
        <v>770</v>
      </c>
      <c r="G362" t="s">
        <v>771</v>
      </c>
      <c r="H362" t="s">
        <v>771</v>
      </c>
      <c r="I362" t="s">
        <v>780</v>
      </c>
      <c r="J362" t="s">
        <v>773</v>
      </c>
      <c r="K362" t="s">
        <v>648</v>
      </c>
      <c r="L362" t="s">
        <v>777</v>
      </c>
    </row>
    <row r="363" spans="1:12" x14ac:dyDescent="0.25">
      <c r="A363" t="s">
        <v>696</v>
      </c>
      <c r="B363" t="s">
        <v>1455</v>
      </c>
      <c r="D363" t="s">
        <v>768</v>
      </c>
      <c r="E363" t="s">
        <v>940</v>
      </c>
      <c r="F363" t="s">
        <v>770</v>
      </c>
      <c r="G363" t="s">
        <v>779</v>
      </c>
      <c r="H363" t="s">
        <v>648</v>
      </c>
      <c r="I363" t="s">
        <v>780</v>
      </c>
      <c r="J363" t="s">
        <v>773</v>
      </c>
      <c r="K363" t="s">
        <v>648</v>
      </c>
      <c r="L363" t="s">
        <v>648</v>
      </c>
    </row>
    <row r="364" spans="1:12" x14ac:dyDescent="0.25">
      <c r="A364" t="s">
        <v>696</v>
      </c>
      <c r="B364" t="s">
        <v>1456</v>
      </c>
      <c r="D364" t="s">
        <v>768</v>
      </c>
      <c r="E364" t="s">
        <v>769</v>
      </c>
      <c r="F364" t="s">
        <v>770</v>
      </c>
      <c r="G364" t="s">
        <v>779</v>
      </c>
      <c r="H364" t="s">
        <v>648</v>
      </c>
      <c r="I364" t="s">
        <v>780</v>
      </c>
      <c r="J364" t="s">
        <v>773</v>
      </c>
      <c r="K364" t="s">
        <v>648</v>
      </c>
      <c r="L364" t="s">
        <v>777</v>
      </c>
    </row>
    <row r="365" spans="1:12" x14ac:dyDescent="0.25">
      <c r="A365" t="s">
        <v>697</v>
      </c>
      <c r="B365" t="s">
        <v>1457</v>
      </c>
      <c r="D365" t="s">
        <v>768</v>
      </c>
      <c r="E365" t="s">
        <v>769</v>
      </c>
      <c r="F365" t="s">
        <v>770</v>
      </c>
      <c r="G365" t="s">
        <v>771</v>
      </c>
      <c r="H365" t="s">
        <v>771</v>
      </c>
      <c r="I365" t="s">
        <v>780</v>
      </c>
      <c r="J365" t="s">
        <v>773</v>
      </c>
      <c r="K365" t="s">
        <v>1458</v>
      </c>
      <c r="L365" t="s">
        <v>1459</v>
      </c>
    </row>
    <row r="366" spans="1:12" x14ac:dyDescent="0.25">
      <c r="A366" t="s">
        <v>453</v>
      </c>
      <c r="B366" t="s">
        <v>1460</v>
      </c>
      <c r="C366" t="s">
        <v>783</v>
      </c>
      <c r="D366" t="s">
        <v>768</v>
      </c>
      <c r="E366" t="s">
        <v>784</v>
      </c>
      <c r="F366" t="s">
        <v>770</v>
      </c>
      <c r="G366" t="s">
        <v>1461</v>
      </c>
      <c r="H366" t="s">
        <v>648</v>
      </c>
      <c r="I366" t="s">
        <v>780</v>
      </c>
      <c r="J366" t="s">
        <v>773</v>
      </c>
      <c r="K366" t="s">
        <v>130</v>
      </c>
      <c r="L366" t="s">
        <v>130</v>
      </c>
    </row>
    <row r="367" spans="1:12" x14ac:dyDescent="0.25">
      <c r="A367" t="s">
        <v>453</v>
      </c>
      <c r="B367" t="s">
        <v>1462</v>
      </c>
      <c r="C367" t="s">
        <v>892</v>
      </c>
      <c r="D367" t="s">
        <v>768</v>
      </c>
      <c r="E367" t="s">
        <v>784</v>
      </c>
      <c r="F367" t="s">
        <v>770</v>
      </c>
      <c r="G367" t="s">
        <v>1461</v>
      </c>
      <c r="H367" t="s">
        <v>648</v>
      </c>
      <c r="I367" t="s">
        <v>780</v>
      </c>
      <c r="J367" t="s">
        <v>773</v>
      </c>
      <c r="K367" t="s">
        <v>130</v>
      </c>
      <c r="L367" t="s">
        <v>130</v>
      </c>
    </row>
    <row r="368" spans="1:12" x14ac:dyDescent="0.25">
      <c r="A368" t="s">
        <v>453</v>
      </c>
      <c r="B368" t="s">
        <v>1463</v>
      </c>
      <c r="D368" t="s">
        <v>768</v>
      </c>
      <c r="E368" t="s">
        <v>784</v>
      </c>
      <c r="F368" t="s">
        <v>770</v>
      </c>
      <c r="G368" t="s">
        <v>1464</v>
      </c>
      <c r="H368" t="s">
        <v>648</v>
      </c>
      <c r="I368" t="s">
        <v>780</v>
      </c>
      <c r="J368" t="s">
        <v>773</v>
      </c>
      <c r="K368" t="s">
        <v>130</v>
      </c>
      <c r="L368" t="s">
        <v>130</v>
      </c>
    </row>
    <row r="369" spans="1:12" x14ac:dyDescent="0.25">
      <c r="A369" t="s">
        <v>453</v>
      </c>
      <c r="B369" t="s">
        <v>1465</v>
      </c>
      <c r="D369" t="s">
        <v>768</v>
      </c>
      <c r="E369" t="s">
        <v>769</v>
      </c>
      <c r="F369" t="s">
        <v>770</v>
      </c>
      <c r="G369" t="s">
        <v>779</v>
      </c>
      <c r="H369" t="s">
        <v>648</v>
      </c>
      <c r="I369" t="s">
        <v>780</v>
      </c>
      <c r="J369" t="s">
        <v>773</v>
      </c>
      <c r="K369" t="s">
        <v>648</v>
      </c>
      <c r="L369" t="s">
        <v>781</v>
      </c>
    </row>
    <row r="370" spans="1:12" x14ac:dyDescent="0.25">
      <c r="A370" t="s">
        <v>453</v>
      </c>
      <c r="B370" t="s">
        <v>1466</v>
      </c>
      <c r="D370" t="s">
        <v>768</v>
      </c>
      <c r="E370" t="s">
        <v>769</v>
      </c>
      <c r="F370" t="s">
        <v>770</v>
      </c>
      <c r="G370" t="s">
        <v>779</v>
      </c>
      <c r="H370" t="s">
        <v>648</v>
      </c>
      <c r="I370" t="s">
        <v>780</v>
      </c>
      <c r="J370" t="s">
        <v>773</v>
      </c>
      <c r="K370" t="s">
        <v>648</v>
      </c>
      <c r="L370" t="s">
        <v>813</v>
      </c>
    </row>
    <row r="371" spans="1:12" x14ac:dyDescent="0.25">
      <c r="A371" t="s">
        <v>698</v>
      </c>
      <c r="B371" t="s">
        <v>1467</v>
      </c>
      <c r="D371" t="s">
        <v>768</v>
      </c>
      <c r="E371" t="s">
        <v>769</v>
      </c>
      <c r="F371" t="s">
        <v>770</v>
      </c>
      <c r="G371" t="s">
        <v>1468</v>
      </c>
      <c r="H371" t="s">
        <v>648</v>
      </c>
      <c r="I371" t="s">
        <v>780</v>
      </c>
      <c r="J371" t="s">
        <v>773</v>
      </c>
      <c r="K371" t="s">
        <v>648</v>
      </c>
      <c r="L371" t="s">
        <v>777</v>
      </c>
    </row>
    <row r="372" spans="1:12" x14ac:dyDescent="0.25">
      <c r="A372" t="s">
        <v>698</v>
      </c>
      <c r="B372" t="s">
        <v>1469</v>
      </c>
      <c r="D372" t="s">
        <v>768</v>
      </c>
      <c r="E372" t="s">
        <v>769</v>
      </c>
      <c r="F372" t="s">
        <v>130</v>
      </c>
      <c r="G372" t="s">
        <v>130</v>
      </c>
      <c r="H372" t="s">
        <v>803</v>
      </c>
      <c r="I372" t="s">
        <v>804</v>
      </c>
      <c r="J372" t="s">
        <v>1470</v>
      </c>
      <c r="K372" t="s">
        <v>648</v>
      </c>
      <c r="L372" t="s">
        <v>836</v>
      </c>
    </row>
    <row r="373" spans="1:12" x14ac:dyDescent="0.25">
      <c r="A373" t="s">
        <v>698</v>
      </c>
      <c r="B373" t="s">
        <v>1471</v>
      </c>
      <c r="D373" t="s">
        <v>768</v>
      </c>
      <c r="E373" t="s">
        <v>769</v>
      </c>
      <c r="F373" t="s">
        <v>770</v>
      </c>
      <c r="G373" t="s">
        <v>1472</v>
      </c>
      <c r="H373" t="s">
        <v>648</v>
      </c>
      <c r="I373" t="s">
        <v>780</v>
      </c>
      <c r="J373" t="s">
        <v>773</v>
      </c>
      <c r="K373" t="s">
        <v>648</v>
      </c>
      <c r="L373" t="s">
        <v>777</v>
      </c>
    </row>
    <row r="374" spans="1:12" x14ac:dyDescent="0.25">
      <c r="A374" t="s">
        <v>698</v>
      </c>
      <c r="B374" t="s">
        <v>1473</v>
      </c>
      <c r="D374" t="s">
        <v>768</v>
      </c>
      <c r="E374" t="s">
        <v>940</v>
      </c>
      <c r="F374" t="s">
        <v>770</v>
      </c>
      <c r="G374" t="s">
        <v>779</v>
      </c>
      <c r="H374" t="s">
        <v>648</v>
      </c>
      <c r="I374" t="s">
        <v>780</v>
      </c>
      <c r="J374" t="s">
        <v>773</v>
      </c>
      <c r="K374" t="s">
        <v>648</v>
      </c>
      <c r="L374" t="s">
        <v>648</v>
      </c>
    </row>
    <row r="375" spans="1:12" x14ac:dyDescent="0.25">
      <c r="A375" t="s">
        <v>698</v>
      </c>
      <c r="B375" t="s">
        <v>1474</v>
      </c>
      <c r="D375" t="s">
        <v>768</v>
      </c>
      <c r="E375" t="s">
        <v>769</v>
      </c>
      <c r="F375" t="s">
        <v>770</v>
      </c>
      <c r="G375" t="s">
        <v>779</v>
      </c>
      <c r="H375" t="s">
        <v>648</v>
      </c>
      <c r="I375" t="s">
        <v>780</v>
      </c>
      <c r="J375" t="s">
        <v>773</v>
      </c>
      <c r="K375" t="s">
        <v>648</v>
      </c>
      <c r="L375" t="s">
        <v>813</v>
      </c>
    </row>
    <row r="376" spans="1:12" x14ac:dyDescent="0.25">
      <c r="A376" t="s">
        <v>699</v>
      </c>
      <c r="B376" t="s">
        <v>1475</v>
      </c>
      <c r="D376" t="s">
        <v>768</v>
      </c>
      <c r="E376" t="s">
        <v>769</v>
      </c>
      <c r="F376" t="s">
        <v>793</v>
      </c>
      <c r="G376" t="s">
        <v>1476</v>
      </c>
      <c r="H376" t="s">
        <v>648</v>
      </c>
      <c r="I376" t="s">
        <v>874</v>
      </c>
      <c r="J376" t="s">
        <v>875</v>
      </c>
      <c r="K376" t="s">
        <v>1477</v>
      </c>
      <c r="L376" t="s">
        <v>1478</v>
      </c>
    </row>
    <row r="377" spans="1:12" x14ac:dyDescent="0.25">
      <c r="A377" t="s">
        <v>699</v>
      </c>
      <c r="B377" t="s">
        <v>776</v>
      </c>
      <c r="D377" t="s">
        <v>768</v>
      </c>
      <c r="E377" t="s">
        <v>769</v>
      </c>
      <c r="F377" t="s">
        <v>770</v>
      </c>
      <c r="G377" t="s">
        <v>130</v>
      </c>
      <c r="H377" t="s">
        <v>1479</v>
      </c>
      <c r="I377" t="s">
        <v>780</v>
      </c>
      <c r="J377" t="s">
        <v>773</v>
      </c>
      <c r="K377" t="s">
        <v>648</v>
      </c>
      <c r="L377" t="s">
        <v>777</v>
      </c>
    </row>
    <row r="378" spans="1:12" x14ac:dyDescent="0.25">
      <c r="A378" t="s">
        <v>699</v>
      </c>
      <c r="B378" t="s">
        <v>1480</v>
      </c>
      <c r="C378" t="s">
        <v>792</v>
      </c>
      <c r="D378" t="s">
        <v>768</v>
      </c>
      <c r="E378" t="s">
        <v>897</v>
      </c>
      <c r="F378" t="s">
        <v>770</v>
      </c>
      <c r="G378" t="s">
        <v>1481</v>
      </c>
      <c r="H378" t="s">
        <v>648</v>
      </c>
      <c r="I378" t="s">
        <v>780</v>
      </c>
      <c r="J378" t="s">
        <v>773</v>
      </c>
      <c r="K378" t="s">
        <v>1482</v>
      </c>
      <c r="L378" t="s">
        <v>1483</v>
      </c>
    </row>
    <row r="379" spans="1:12" x14ac:dyDescent="0.25">
      <c r="A379" t="s">
        <v>699</v>
      </c>
      <c r="B379" t="s">
        <v>1484</v>
      </c>
      <c r="C379" t="s">
        <v>792</v>
      </c>
      <c r="D379" t="s">
        <v>768</v>
      </c>
      <c r="E379" t="s">
        <v>897</v>
      </c>
      <c r="F379" t="s">
        <v>770</v>
      </c>
      <c r="G379" t="s">
        <v>130</v>
      </c>
      <c r="H379" t="s">
        <v>1481</v>
      </c>
      <c r="I379" t="s">
        <v>899</v>
      </c>
      <c r="J379" t="s">
        <v>900</v>
      </c>
      <c r="K379" t="s">
        <v>1485</v>
      </c>
      <c r="L379" t="s">
        <v>648</v>
      </c>
    </row>
    <row r="380" spans="1:12" x14ac:dyDescent="0.25">
      <c r="A380" t="s">
        <v>153</v>
      </c>
      <c r="B380" t="s">
        <v>1486</v>
      </c>
      <c r="D380" t="s">
        <v>768</v>
      </c>
      <c r="E380" t="s">
        <v>784</v>
      </c>
      <c r="F380" t="s">
        <v>793</v>
      </c>
      <c r="G380" t="s">
        <v>130</v>
      </c>
      <c r="H380" t="s">
        <v>1487</v>
      </c>
      <c r="I380" t="s">
        <v>804</v>
      </c>
      <c r="J380" t="s">
        <v>962</v>
      </c>
      <c r="K380" t="s">
        <v>130</v>
      </c>
      <c r="L380" t="s">
        <v>130</v>
      </c>
    </row>
    <row r="381" spans="1:12" x14ac:dyDescent="0.25">
      <c r="A381" t="s">
        <v>153</v>
      </c>
      <c r="B381" t="s">
        <v>1488</v>
      </c>
      <c r="D381" t="s">
        <v>768</v>
      </c>
      <c r="E381" t="s">
        <v>769</v>
      </c>
      <c r="F381" t="s">
        <v>770</v>
      </c>
      <c r="G381" t="s">
        <v>1489</v>
      </c>
      <c r="H381" t="s">
        <v>648</v>
      </c>
      <c r="I381" t="s">
        <v>780</v>
      </c>
      <c r="J381" t="s">
        <v>773</v>
      </c>
      <c r="K381" t="s">
        <v>1490</v>
      </c>
      <c r="L381" t="s">
        <v>1491</v>
      </c>
    </row>
    <row r="382" spans="1:12" x14ac:dyDescent="0.25">
      <c r="A382" t="s">
        <v>153</v>
      </c>
      <c r="B382" t="s">
        <v>1492</v>
      </c>
      <c r="C382" t="s">
        <v>792</v>
      </c>
      <c r="D382" t="s">
        <v>943</v>
      </c>
      <c r="E382" t="s">
        <v>825</v>
      </c>
      <c r="F382" t="s">
        <v>793</v>
      </c>
      <c r="G382" t="s">
        <v>1354</v>
      </c>
      <c r="H382" t="s">
        <v>648</v>
      </c>
      <c r="I382" t="s">
        <v>874</v>
      </c>
      <c r="J382" t="s">
        <v>1493</v>
      </c>
      <c r="K382" t="s">
        <v>1494</v>
      </c>
      <c r="L382" t="s">
        <v>1495</v>
      </c>
    </row>
    <row r="383" spans="1:12" x14ac:dyDescent="0.25">
      <c r="A383" t="s">
        <v>153</v>
      </c>
      <c r="B383" t="s">
        <v>1496</v>
      </c>
      <c r="C383" t="s">
        <v>792</v>
      </c>
      <c r="D383" t="s">
        <v>834</v>
      </c>
      <c r="E383" t="s">
        <v>825</v>
      </c>
      <c r="F383" t="s">
        <v>793</v>
      </c>
      <c r="G383" t="s">
        <v>1354</v>
      </c>
      <c r="H383" t="s">
        <v>648</v>
      </c>
      <c r="I383" t="s">
        <v>874</v>
      </c>
      <c r="J383" t="s">
        <v>1493</v>
      </c>
      <c r="K383" t="s">
        <v>1497</v>
      </c>
      <c r="L383" t="s">
        <v>1498</v>
      </c>
    </row>
    <row r="384" spans="1:12" x14ac:dyDescent="0.25">
      <c r="A384" t="s">
        <v>153</v>
      </c>
      <c r="B384" t="s">
        <v>1499</v>
      </c>
      <c r="C384" t="s">
        <v>792</v>
      </c>
      <c r="D384" t="s">
        <v>986</v>
      </c>
      <c r="E384" t="s">
        <v>897</v>
      </c>
      <c r="F384" t="s">
        <v>867</v>
      </c>
      <c r="G384" t="s">
        <v>1354</v>
      </c>
      <c r="H384" t="s">
        <v>648</v>
      </c>
      <c r="I384" t="s">
        <v>874</v>
      </c>
      <c r="J384" t="s">
        <v>1493</v>
      </c>
      <c r="K384" t="s">
        <v>1500</v>
      </c>
      <c r="L384" t="s">
        <v>1501</v>
      </c>
    </row>
    <row r="385" spans="1:12" x14ac:dyDescent="0.25">
      <c r="A385" t="s">
        <v>153</v>
      </c>
      <c r="B385" t="s">
        <v>950</v>
      </c>
      <c r="D385" t="s">
        <v>951</v>
      </c>
      <c r="E385" t="s">
        <v>769</v>
      </c>
      <c r="F385" t="s">
        <v>793</v>
      </c>
      <c r="G385" t="s">
        <v>1354</v>
      </c>
      <c r="H385" t="s">
        <v>648</v>
      </c>
      <c r="I385" t="s">
        <v>830</v>
      </c>
      <c r="J385" t="s">
        <v>831</v>
      </c>
      <c r="K385" t="s">
        <v>648</v>
      </c>
      <c r="L385" t="s">
        <v>648</v>
      </c>
    </row>
    <row r="386" spans="1:12" x14ac:dyDescent="0.25">
      <c r="A386" t="s">
        <v>153</v>
      </c>
      <c r="B386" t="s">
        <v>1502</v>
      </c>
      <c r="C386" t="s">
        <v>792</v>
      </c>
      <c r="D386" t="s">
        <v>943</v>
      </c>
      <c r="E386" t="s">
        <v>825</v>
      </c>
      <c r="F386" t="s">
        <v>867</v>
      </c>
      <c r="G386" t="s">
        <v>1108</v>
      </c>
      <c r="H386" t="s">
        <v>648</v>
      </c>
      <c r="I386" t="s">
        <v>830</v>
      </c>
      <c r="J386" t="s">
        <v>1503</v>
      </c>
      <c r="K386" t="s">
        <v>1504</v>
      </c>
      <c r="L386" t="s">
        <v>1505</v>
      </c>
    </row>
    <row r="387" spans="1:12" x14ac:dyDescent="0.25">
      <c r="A387" t="s">
        <v>153</v>
      </c>
      <c r="B387" t="s">
        <v>1506</v>
      </c>
      <c r="D387" t="s">
        <v>834</v>
      </c>
      <c r="E387" t="s">
        <v>1007</v>
      </c>
      <c r="F387" t="s">
        <v>867</v>
      </c>
      <c r="G387" t="s">
        <v>1507</v>
      </c>
      <c r="H387" t="s">
        <v>648</v>
      </c>
      <c r="I387" t="s">
        <v>830</v>
      </c>
      <c r="J387" t="s">
        <v>949</v>
      </c>
      <c r="K387" t="s">
        <v>1508</v>
      </c>
      <c r="L387" t="s">
        <v>1509</v>
      </c>
    </row>
    <row r="388" spans="1:12" x14ac:dyDescent="0.25">
      <c r="A388" t="s">
        <v>153</v>
      </c>
      <c r="B388" t="s">
        <v>1510</v>
      </c>
      <c r="D388" t="s">
        <v>834</v>
      </c>
      <c r="E388" t="s">
        <v>769</v>
      </c>
      <c r="F388" t="s">
        <v>867</v>
      </c>
      <c r="G388" t="s">
        <v>835</v>
      </c>
      <c r="H388" t="s">
        <v>648</v>
      </c>
      <c r="I388" t="s">
        <v>830</v>
      </c>
      <c r="J388" t="s">
        <v>1503</v>
      </c>
      <c r="K388" t="s">
        <v>648</v>
      </c>
      <c r="L388" t="s">
        <v>648</v>
      </c>
    </row>
    <row r="389" spans="1:12" x14ac:dyDescent="0.25">
      <c r="A389" t="s">
        <v>153</v>
      </c>
      <c r="B389" t="s">
        <v>884</v>
      </c>
      <c r="D389" t="s">
        <v>841</v>
      </c>
      <c r="E389" t="s">
        <v>829</v>
      </c>
      <c r="F389" t="s">
        <v>867</v>
      </c>
      <c r="G389" t="s">
        <v>992</v>
      </c>
      <c r="H389" t="s">
        <v>648</v>
      </c>
      <c r="I389" t="s">
        <v>830</v>
      </c>
      <c r="J389" t="s">
        <v>969</v>
      </c>
      <c r="K389" t="s">
        <v>886</v>
      </c>
      <c r="L389" t="s">
        <v>648</v>
      </c>
    </row>
    <row r="390" spans="1:12" x14ac:dyDescent="0.25">
      <c r="A390" t="s">
        <v>153</v>
      </c>
      <c r="B390" t="s">
        <v>1511</v>
      </c>
      <c r="D390" t="s">
        <v>896</v>
      </c>
      <c r="E390" t="s">
        <v>897</v>
      </c>
      <c r="F390" t="s">
        <v>770</v>
      </c>
      <c r="G390" t="s">
        <v>1415</v>
      </c>
      <c r="H390" t="s">
        <v>648</v>
      </c>
      <c r="I390" t="s">
        <v>899</v>
      </c>
      <c r="J390" t="s">
        <v>920</v>
      </c>
      <c r="K390" t="s">
        <v>1512</v>
      </c>
      <c r="L390" t="s">
        <v>648</v>
      </c>
    </row>
    <row r="391" spans="1:12" x14ac:dyDescent="0.25">
      <c r="A391" t="s">
        <v>153</v>
      </c>
      <c r="B391" t="s">
        <v>895</v>
      </c>
      <c r="C391" t="s">
        <v>792</v>
      </c>
      <c r="D391" t="s">
        <v>896</v>
      </c>
      <c r="E391" t="s">
        <v>897</v>
      </c>
      <c r="F391" t="s">
        <v>867</v>
      </c>
      <c r="G391" t="s">
        <v>1383</v>
      </c>
      <c r="H391" t="s">
        <v>648</v>
      </c>
      <c r="I391" t="s">
        <v>899</v>
      </c>
      <c r="J391" t="s">
        <v>900</v>
      </c>
      <c r="K391" t="s">
        <v>901</v>
      </c>
      <c r="L391" t="s">
        <v>648</v>
      </c>
    </row>
    <row r="392" spans="1:12" x14ac:dyDescent="0.25">
      <c r="A392" t="s">
        <v>153</v>
      </c>
      <c r="B392" t="s">
        <v>902</v>
      </c>
      <c r="D392" t="s">
        <v>896</v>
      </c>
      <c r="E392" t="s">
        <v>897</v>
      </c>
      <c r="F392" t="s">
        <v>130</v>
      </c>
      <c r="G392" t="s">
        <v>1383</v>
      </c>
      <c r="H392" t="s">
        <v>648</v>
      </c>
      <c r="I392" t="s">
        <v>899</v>
      </c>
      <c r="J392" t="s">
        <v>900</v>
      </c>
      <c r="K392" t="s">
        <v>904</v>
      </c>
      <c r="L392" t="s">
        <v>648</v>
      </c>
    </row>
    <row r="393" spans="1:12" x14ac:dyDescent="0.25">
      <c r="A393" t="s">
        <v>153</v>
      </c>
      <c r="B393" t="s">
        <v>1513</v>
      </c>
      <c r="C393" t="s">
        <v>783</v>
      </c>
      <c r="D393" t="s">
        <v>768</v>
      </c>
      <c r="E393" t="s">
        <v>784</v>
      </c>
      <c r="F393" t="s">
        <v>770</v>
      </c>
      <c r="G393" t="s">
        <v>130</v>
      </c>
      <c r="H393" t="s">
        <v>648</v>
      </c>
      <c r="I393" t="s">
        <v>780</v>
      </c>
      <c r="J393" t="s">
        <v>773</v>
      </c>
      <c r="K393" t="s">
        <v>130</v>
      </c>
      <c r="L393" t="s">
        <v>130</v>
      </c>
    </row>
    <row r="394" spans="1:12" x14ac:dyDescent="0.25">
      <c r="A394" t="s">
        <v>153</v>
      </c>
      <c r="B394" t="s">
        <v>1514</v>
      </c>
      <c r="D394" t="s">
        <v>768</v>
      </c>
      <c r="E394" t="s">
        <v>784</v>
      </c>
      <c r="F394" t="s">
        <v>770</v>
      </c>
      <c r="G394" t="s">
        <v>130</v>
      </c>
      <c r="H394" t="s">
        <v>648</v>
      </c>
      <c r="I394" t="s">
        <v>780</v>
      </c>
      <c r="J394" t="s">
        <v>773</v>
      </c>
      <c r="K394" t="s">
        <v>130</v>
      </c>
      <c r="L394" t="s">
        <v>130</v>
      </c>
    </row>
    <row r="395" spans="1:12" x14ac:dyDescent="0.25">
      <c r="A395" t="s">
        <v>153</v>
      </c>
      <c r="B395" t="s">
        <v>1515</v>
      </c>
      <c r="D395" t="s">
        <v>768</v>
      </c>
      <c r="E395" t="s">
        <v>784</v>
      </c>
      <c r="F395" t="s">
        <v>770</v>
      </c>
      <c r="G395" t="s">
        <v>130</v>
      </c>
      <c r="H395" t="s">
        <v>648</v>
      </c>
      <c r="I395" t="s">
        <v>780</v>
      </c>
      <c r="J395" t="s">
        <v>773</v>
      </c>
      <c r="K395" t="s">
        <v>130</v>
      </c>
      <c r="L395" t="s">
        <v>130</v>
      </c>
    </row>
    <row r="396" spans="1:12" x14ac:dyDescent="0.25">
      <c r="A396" t="s">
        <v>153</v>
      </c>
      <c r="B396" t="s">
        <v>1516</v>
      </c>
      <c r="C396" t="s">
        <v>892</v>
      </c>
      <c r="D396" t="s">
        <v>768</v>
      </c>
      <c r="E396" t="s">
        <v>784</v>
      </c>
      <c r="F396" t="s">
        <v>770</v>
      </c>
      <c r="G396" t="s">
        <v>130</v>
      </c>
      <c r="H396" t="s">
        <v>648</v>
      </c>
      <c r="I396" t="s">
        <v>780</v>
      </c>
      <c r="J396" t="s">
        <v>773</v>
      </c>
      <c r="K396" t="s">
        <v>130</v>
      </c>
      <c r="L396" t="s">
        <v>130</v>
      </c>
    </row>
    <row r="397" spans="1:12" x14ac:dyDescent="0.25">
      <c r="A397" t="s">
        <v>153</v>
      </c>
      <c r="B397" t="s">
        <v>1517</v>
      </c>
      <c r="C397" t="s">
        <v>792</v>
      </c>
      <c r="D397" t="s">
        <v>768</v>
      </c>
      <c r="E397" t="s">
        <v>784</v>
      </c>
      <c r="F397" t="s">
        <v>770</v>
      </c>
      <c r="G397" t="s">
        <v>130</v>
      </c>
      <c r="H397" t="s">
        <v>648</v>
      </c>
      <c r="I397" t="s">
        <v>780</v>
      </c>
      <c r="J397" t="s">
        <v>773</v>
      </c>
      <c r="K397" t="s">
        <v>130</v>
      </c>
      <c r="L397" t="s">
        <v>130</v>
      </c>
    </row>
    <row r="398" spans="1:12" x14ac:dyDescent="0.25">
      <c r="A398" t="s">
        <v>153</v>
      </c>
      <c r="B398" t="s">
        <v>1518</v>
      </c>
      <c r="D398" t="s">
        <v>768</v>
      </c>
      <c r="E398" t="s">
        <v>784</v>
      </c>
      <c r="F398" t="s">
        <v>770</v>
      </c>
      <c r="G398" t="s">
        <v>130</v>
      </c>
      <c r="H398" t="s">
        <v>648</v>
      </c>
      <c r="I398" t="s">
        <v>780</v>
      </c>
      <c r="J398" t="s">
        <v>773</v>
      </c>
      <c r="K398" t="s">
        <v>130</v>
      </c>
      <c r="L398" t="s">
        <v>130</v>
      </c>
    </row>
    <row r="399" spans="1:12" x14ac:dyDescent="0.25">
      <c r="A399" t="s">
        <v>153</v>
      </c>
      <c r="B399" t="s">
        <v>1519</v>
      </c>
      <c r="D399" t="s">
        <v>768</v>
      </c>
      <c r="E399" t="s">
        <v>784</v>
      </c>
      <c r="F399" t="s">
        <v>770</v>
      </c>
      <c r="G399" t="s">
        <v>130</v>
      </c>
      <c r="H399" t="s">
        <v>648</v>
      </c>
      <c r="I399" t="s">
        <v>780</v>
      </c>
      <c r="J399" t="s">
        <v>773</v>
      </c>
      <c r="K399" t="s">
        <v>130</v>
      </c>
      <c r="L399" t="s">
        <v>130</v>
      </c>
    </row>
    <row r="400" spans="1:12" x14ac:dyDescent="0.25">
      <c r="A400" t="s">
        <v>153</v>
      </c>
      <c r="B400" t="s">
        <v>1520</v>
      </c>
      <c r="D400" t="s">
        <v>907</v>
      </c>
      <c r="E400" t="s">
        <v>769</v>
      </c>
      <c r="F400" t="s">
        <v>770</v>
      </c>
      <c r="G400" t="s">
        <v>130</v>
      </c>
      <c r="H400" t="s">
        <v>648</v>
      </c>
      <c r="I400" t="s">
        <v>1521</v>
      </c>
      <c r="J400" t="s">
        <v>1522</v>
      </c>
      <c r="K400" t="s">
        <v>1523</v>
      </c>
      <c r="L400" t="s">
        <v>1524</v>
      </c>
    </row>
    <row r="401" spans="1:12" x14ac:dyDescent="0.25">
      <c r="A401" t="s">
        <v>700</v>
      </c>
      <c r="B401" t="s">
        <v>1486</v>
      </c>
      <c r="D401" t="s">
        <v>768</v>
      </c>
      <c r="E401" t="s">
        <v>784</v>
      </c>
      <c r="F401" t="s">
        <v>793</v>
      </c>
      <c r="G401" t="s">
        <v>130</v>
      </c>
      <c r="H401" t="s">
        <v>1487</v>
      </c>
      <c r="I401" t="s">
        <v>804</v>
      </c>
      <c r="J401" t="s">
        <v>962</v>
      </c>
      <c r="K401" t="s">
        <v>130</v>
      </c>
      <c r="L401" t="s">
        <v>130</v>
      </c>
    </row>
    <row r="402" spans="1:12" x14ac:dyDescent="0.25">
      <c r="A402" t="s">
        <v>700</v>
      </c>
      <c r="B402" t="s">
        <v>1488</v>
      </c>
      <c r="D402" t="s">
        <v>768</v>
      </c>
      <c r="E402" t="s">
        <v>769</v>
      </c>
      <c r="F402" t="s">
        <v>770</v>
      </c>
      <c r="G402" t="s">
        <v>1489</v>
      </c>
      <c r="H402" t="s">
        <v>648</v>
      </c>
      <c r="I402" t="s">
        <v>780</v>
      </c>
      <c r="J402" t="s">
        <v>773</v>
      </c>
      <c r="K402" t="s">
        <v>1490</v>
      </c>
      <c r="L402" t="s">
        <v>1491</v>
      </c>
    </row>
    <row r="403" spans="1:12" x14ac:dyDescent="0.25">
      <c r="A403" t="s">
        <v>700</v>
      </c>
      <c r="B403" t="s">
        <v>1492</v>
      </c>
      <c r="C403" t="s">
        <v>792</v>
      </c>
      <c r="D403" t="s">
        <v>943</v>
      </c>
      <c r="E403" t="s">
        <v>825</v>
      </c>
      <c r="F403" t="s">
        <v>793</v>
      </c>
      <c r="G403" t="s">
        <v>1354</v>
      </c>
      <c r="H403" t="s">
        <v>648</v>
      </c>
      <c r="I403" t="s">
        <v>874</v>
      </c>
      <c r="J403" t="s">
        <v>1493</v>
      </c>
      <c r="K403" t="s">
        <v>1494</v>
      </c>
      <c r="L403" t="s">
        <v>1495</v>
      </c>
    </row>
    <row r="404" spans="1:12" x14ac:dyDescent="0.25">
      <c r="A404" t="s">
        <v>700</v>
      </c>
      <c r="B404" t="s">
        <v>1496</v>
      </c>
      <c r="C404" t="s">
        <v>792</v>
      </c>
      <c r="D404" t="s">
        <v>834</v>
      </c>
      <c r="E404" t="s">
        <v>825</v>
      </c>
      <c r="F404" t="s">
        <v>793</v>
      </c>
      <c r="G404" t="s">
        <v>1354</v>
      </c>
      <c r="H404" t="s">
        <v>648</v>
      </c>
      <c r="I404" t="s">
        <v>874</v>
      </c>
      <c r="J404" t="s">
        <v>1493</v>
      </c>
      <c r="K404" t="s">
        <v>1497</v>
      </c>
      <c r="L404" t="s">
        <v>1498</v>
      </c>
    </row>
    <row r="405" spans="1:12" x14ac:dyDescent="0.25">
      <c r="A405" t="s">
        <v>700</v>
      </c>
      <c r="B405" t="s">
        <v>1499</v>
      </c>
      <c r="C405" t="s">
        <v>792</v>
      </c>
      <c r="D405" t="s">
        <v>986</v>
      </c>
      <c r="E405" t="s">
        <v>897</v>
      </c>
      <c r="F405" t="s">
        <v>867</v>
      </c>
      <c r="G405" t="s">
        <v>1354</v>
      </c>
      <c r="H405" t="s">
        <v>648</v>
      </c>
      <c r="I405" t="s">
        <v>874</v>
      </c>
      <c r="J405" t="s">
        <v>1493</v>
      </c>
      <c r="K405" t="s">
        <v>1500</v>
      </c>
      <c r="L405" t="s">
        <v>1501</v>
      </c>
    </row>
    <row r="406" spans="1:12" x14ac:dyDescent="0.25">
      <c r="A406" t="s">
        <v>700</v>
      </c>
      <c r="B406" t="s">
        <v>950</v>
      </c>
      <c r="D406" t="s">
        <v>951</v>
      </c>
      <c r="E406" t="s">
        <v>769</v>
      </c>
      <c r="F406" t="s">
        <v>793</v>
      </c>
      <c r="G406" t="s">
        <v>1354</v>
      </c>
      <c r="H406" t="s">
        <v>648</v>
      </c>
      <c r="I406" t="s">
        <v>830</v>
      </c>
      <c r="J406" t="s">
        <v>831</v>
      </c>
      <c r="K406" t="s">
        <v>648</v>
      </c>
      <c r="L406" t="s">
        <v>648</v>
      </c>
    </row>
    <row r="407" spans="1:12" x14ac:dyDescent="0.25">
      <c r="A407" t="s">
        <v>700</v>
      </c>
      <c r="B407" t="s">
        <v>1502</v>
      </c>
      <c r="C407" t="s">
        <v>792</v>
      </c>
      <c r="D407" t="s">
        <v>943</v>
      </c>
      <c r="E407" t="s">
        <v>825</v>
      </c>
      <c r="F407" t="s">
        <v>867</v>
      </c>
      <c r="G407" t="s">
        <v>1108</v>
      </c>
      <c r="H407" t="s">
        <v>648</v>
      </c>
      <c r="I407" t="s">
        <v>830</v>
      </c>
      <c r="J407" t="s">
        <v>1503</v>
      </c>
      <c r="K407" t="s">
        <v>1504</v>
      </c>
      <c r="L407" t="s">
        <v>1505</v>
      </c>
    </row>
    <row r="408" spans="1:12" x14ac:dyDescent="0.25">
      <c r="A408" t="s">
        <v>700</v>
      </c>
      <c r="B408" t="s">
        <v>1506</v>
      </c>
      <c r="D408" t="s">
        <v>834</v>
      </c>
      <c r="E408" t="s">
        <v>1007</v>
      </c>
      <c r="F408" t="s">
        <v>867</v>
      </c>
      <c r="G408" t="s">
        <v>1507</v>
      </c>
      <c r="H408" t="s">
        <v>648</v>
      </c>
      <c r="I408" t="s">
        <v>830</v>
      </c>
      <c r="J408" t="s">
        <v>949</v>
      </c>
      <c r="K408" t="s">
        <v>1508</v>
      </c>
      <c r="L408" t="s">
        <v>1509</v>
      </c>
    </row>
    <row r="409" spans="1:12" x14ac:dyDescent="0.25">
      <c r="A409" t="s">
        <v>700</v>
      </c>
      <c r="B409" t="s">
        <v>1510</v>
      </c>
      <c r="D409" t="s">
        <v>834</v>
      </c>
      <c r="E409" t="s">
        <v>769</v>
      </c>
      <c r="F409" t="s">
        <v>867</v>
      </c>
      <c r="G409" t="s">
        <v>835</v>
      </c>
      <c r="H409" t="s">
        <v>648</v>
      </c>
      <c r="I409" t="s">
        <v>830</v>
      </c>
      <c r="J409" t="s">
        <v>1503</v>
      </c>
      <c r="K409" t="s">
        <v>648</v>
      </c>
      <c r="L409" t="s">
        <v>648</v>
      </c>
    </row>
    <row r="410" spans="1:12" x14ac:dyDescent="0.25">
      <c r="A410" t="s">
        <v>700</v>
      </c>
      <c r="B410" t="s">
        <v>884</v>
      </c>
      <c r="D410" t="s">
        <v>841</v>
      </c>
      <c r="E410" t="s">
        <v>829</v>
      </c>
      <c r="F410" t="s">
        <v>867</v>
      </c>
      <c r="G410" t="s">
        <v>992</v>
      </c>
      <c r="H410" t="s">
        <v>648</v>
      </c>
      <c r="I410" t="s">
        <v>830</v>
      </c>
      <c r="J410" t="s">
        <v>969</v>
      </c>
      <c r="K410" t="s">
        <v>886</v>
      </c>
      <c r="L410" t="s">
        <v>648</v>
      </c>
    </row>
    <row r="411" spans="1:12" x14ac:dyDescent="0.25">
      <c r="A411" t="s">
        <v>700</v>
      </c>
      <c r="B411" t="s">
        <v>1511</v>
      </c>
      <c r="D411" t="s">
        <v>896</v>
      </c>
      <c r="E411" t="s">
        <v>897</v>
      </c>
      <c r="F411" t="s">
        <v>770</v>
      </c>
      <c r="G411" t="s">
        <v>1415</v>
      </c>
      <c r="H411" t="s">
        <v>648</v>
      </c>
      <c r="I411" t="s">
        <v>899</v>
      </c>
      <c r="J411" t="s">
        <v>920</v>
      </c>
      <c r="K411" t="s">
        <v>1512</v>
      </c>
      <c r="L411" t="s">
        <v>648</v>
      </c>
    </row>
    <row r="412" spans="1:12" x14ac:dyDescent="0.25">
      <c r="A412" t="s">
        <v>700</v>
      </c>
      <c r="B412" t="s">
        <v>895</v>
      </c>
      <c r="C412" t="s">
        <v>792</v>
      </c>
      <c r="D412" t="s">
        <v>896</v>
      </c>
      <c r="E412" t="s">
        <v>897</v>
      </c>
      <c r="F412" t="s">
        <v>867</v>
      </c>
      <c r="G412" t="s">
        <v>1383</v>
      </c>
      <c r="H412" t="s">
        <v>648</v>
      </c>
      <c r="I412" t="s">
        <v>899</v>
      </c>
      <c r="J412" t="s">
        <v>900</v>
      </c>
      <c r="K412" t="s">
        <v>901</v>
      </c>
      <c r="L412" t="s">
        <v>648</v>
      </c>
    </row>
    <row r="413" spans="1:12" x14ac:dyDescent="0.25">
      <c r="A413" t="s">
        <v>700</v>
      </c>
      <c r="B413" t="s">
        <v>902</v>
      </c>
      <c r="D413" t="s">
        <v>896</v>
      </c>
      <c r="E413" t="s">
        <v>897</v>
      </c>
      <c r="F413" t="s">
        <v>130</v>
      </c>
      <c r="G413" t="s">
        <v>1383</v>
      </c>
      <c r="H413" t="s">
        <v>648</v>
      </c>
      <c r="I413" t="s">
        <v>899</v>
      </c>
      <c r="J413" t="s">
        <v>900</v>
      </c>
      <c r="K413" t="s">
        <v>904</v>
      </c>
      <c r="L413" t="s">
        <v>648</v>
      </c>
    </row>
    <row r="414" spans="1:12" x14ac:dyDescent="0.25">
      <c r="A414" t="s">
        <v>700</v>
      </c>
      <c r="B414" t="s">
        <v>1513</v>
      </c>
      <c r="C414" t="s">
        <v>783</v>
      </c>
      <c r="D414" t="s">
        <v>768</v>
      </c>
      <c r="E414" t="s">
        <v>784</v>
      </c>
      <c r="F414" t="s">
        <v>770</v>
      </c>
      <c r="G414" t="s">
        <v>130</v>
      </c>
      <c r="H414" t="s">
        <v>648</v>
      </c>
      <c r="I414" t="s">
        <v>780</v>
      </c>
      <c r="J414" t="s">
        <v>773</v>
      </c>
      <c r="K414" t="s">
        <v>130</v>
      </c>
      <c r="L414" t="s">
        <v>130</v>
      </c>
    </row>
    <row r="415" spans="1:12" x14ac:dyDescent="0.25">
      <c r="A415" t="s">
        <v>700</v>
      </c>
      <c r="B415" t="s">
        <v>1514</v>
      </c>
      <c r="D415" t="s">
        <v>768</v>
      </c>
      <c r="E415" t="s">
        <v>784</v>
      </c>
      <c r="F415" t="s">
        <v>770</v>
      </c>
      <c r="G415" t="s">
        <v>130</v>
      </c>
      <c r="H415" t="s">
        <v>648</v>
      </c>
      <c r="I415" t="s">
        <v>780</v>
      </c>
      <c r="J415" t="s">
        <v>773</v>
      </c>
      <c r="K415" t="s">
        <v>130</v>
      </c>
      <c r="L415" t="s">
        <v>130</v>
      </c>
    </row>
    <row r="416" spans="1:12" x14ac:dyDescent="0.25">
      <c r="A416" t="s">
        <v>700</v>
      </c>
      <c r="B416" t="s">
        <v>1515</v>
      </c>
      <c r="D416" t="s">
        <v>768</v>
      </c>
      <c r="E416" t="s">
        <v>784</v>
      </c>
      <c r="F416" t="s">
        <v>770</v>
      </c>
      <c r="G416" t="s">
        <v>130</v>
      </c>
      <c r="H416" t="s">
        <v>648</v>
      </c>
      <c r="I416" t="s">
        <v>780</v>
      </c>
      <c r="J416" t="s">
        <v>773</v>
      </c>
      <c r="K416" t="s">
        <v>130</v>
      </c>
      <c r="L416" t="s">
        <v>130</v>
      </c>
    </row>
    <row r="417" spans="1:12" x14ac:dyDescent="0.25">
      <c r="A417" t="s">
        <v>700</v>
      </c>
      <c r="B417" t="s">
        <v>1516</v>
      </c>
      <c r="C417" t="s">
        <v>892</v>
      </c>
      <c r="D417" t="s">
        <v>768</v>
      </c>
      <c r="E417" t="s">
        <v>784</v>
      </c>
      <c r="F417" t="s">
        <v>770</v>
      </c>
      <c r="G417" t="s">
        <v>130</v>
      </c>
      <c r="H417" t="s">
        <v>648</v>
      </c>
      <c r="I417" t="s">
        <v>780</v>
      </c>
      <c r="J417" t="s">
        <v>773</v>
      </c>
      <c r="K417" t="s">
        <v>130</v>
      </c>
      <c r="L417" t="s">
        <v>130</v>
      </c>
    </row>
    <row r="418" spans="1:12" x14ac:dyDescent="0.25">
      <c r="A418" t="s">
        <v>700</v>
      </c>
      <c r="B418" t="s">
        <v>1517</v>
      </c>
      <c r="C418" t="s">
        <v>792</v>
      </c>
      <c r="D418" t="s">
        <v>768</v>
      </c>
      <c r="E418" t="s">
        <v>784</v>
      </c>
      <c r="F418" t="s">
        <v>770</v>
      </c>
      <c r="G418" t="s">
        <v>130</v>
      </c>
      <c r="H418" t="s">
        <v>648</v>
      </c>
      <c r="I418" t="s">
        <v>780</v>
      </c>
      <c r="J418" t="s">
        <v>773</v>
      </c>
      <c r="K418" t="s">
        <v>130</v>
      </c>
      <c r="L418" t="s">
        <v>130</v>
      </c>
    </row>
    <row r="419" spans="1:12" x14ac:dyDescent="0.25">
      <c r="A419" t="s">
        <v>700</v>
      </c>
      <c r="B419" t="s">
        <v>1518</v>
      </c>
      <c r="D419" t="s">
        <v>768</v>
      </c>
      <c r="E419" t="s">
        <v>784</v>
      </c>
      <c r="F419" t="s">
        <v>770</v>
      </c>
      <c r="G419" t="s">
        <v>130</v>
      </c>
      <c r="H419" t="s">
        <v>648</v>
      </c>
      <c r="I419" t="s">
        <v>780</v>
      </c>
      <c r="J419" t="s">
        <v>773</v>
      </c>
      <c r="K419" t="s">
        <v>130</v>
      </c>
      <c r="L419" t="s">
        <v>130</v>
      </c>
    </row>
    <row r="420" spans="1:12" x14ac:dyDescent="0.25">
      <c r="A420" t="s">
        <v>700</v>
      </c>
      <c r="B420" t="s">
        <v>1519</v>
      </c>
      <c r="D420" t="s">
        <v>768</v>
      </c>
      <c r="E420" t="s">
        <v>784</v>
      </c>
      <c r="F420" t="s">
        <v>770</v>
      </c>
      <c r="G420" t="s">
        <v>130</v>
      </c>
      <c r="H420" t="s">
        <v>648</v>
      </c>
      <c r="I420" t="s">
        <v>780</v>
      </c>
      <c r="J420" t="s">
        <v>773</v>
      </c>
      <c r="K420" t="s">
        <v>130</v>
      </c>
      <c r="L420" t="s">
        <v>130</v>
      </c>
    </row>
    <row r="421" spans="1:12" x14ac:dyDescent="0.25">
      <c r="A421" t="s">
        <v>700</v>
      </c>
      <c r="B421" t="s">
        <v>1520</v>
      </c>
      <c r="D421" t="s">
        <v>907</v>
      </c>
      <c r="E421" t="s">
        <v>769</v>
      </c>
      <c r="F421" t="s">
        <v>770</v>
      </c>
      <c r="G421" t="s">
        <v>130</v>
      </c>
      <c r="H421" t="s">
        <v>648</v>
      </c>
      <c r="I421" t="s">
        <v>1521</v>
      </c>
      <c r="J421" t="s">
        <v>1522</v>
      </c>
      <c r="K421" t="s">
        <v>1523</v>
      </c>
      <c r="L421" t="s">
        <v>1524</v>
      </c>
    </row>
    <row r="422" spans="1:12" x14ac:dyDescent="0.25">
      <c r="A422" t="s">
        <v>379</v>
      </c>
      <c r="B422" t="s">
        <v>1525</v>
      </c>
      <c r="D422" t="s">
        <v>768</v>
      </c>
      <c r="E422" t="s">
        <v>769</v>
      </c>
      <c r="F422" t="s">
        <v>770</v>
      </c>
      <c r="G422" t="s">
        <v>1526</v>
      </c>
      <c r="H422" t="s">
        <v>648</v>
      </c>
      <c r="I422" t="s">
        <v>804</v>
      </c>
      <c r="J422" t="s">
        <v>1527</v>
      </c>
      <c r="K422" t="s">
        <v>648</v>
      </c>
      <c r="L422" t="s">
        <v>836</v>
      </c>
    </row>
    <row r="423" spans="1:12" x14ac:dyDescent="0.25">
      <c r="A423" t="s">
        <v>379</v>
      </c>
      <c r="B423" t="s">
        <v>1528</v>
      </c>
      <c r="D423" t="s">
        <v>768</v>
      </c>
      <c r="E423" t="s">
        <v>940</v>
      </c>
      <c r="F423" t="s">
        <v>793</v>
      </c>
      <c r="G423" t="s">
        <v>1529</v>
      </c>
      <c r="H423" t="s">
        <v>648</v>
      </c>
      <c r="I423" t="s">
        <v>780</v>
      </c>
      <c r="J423" t="s">
        <v>773</v>
      </c>
      <c r="K423" t="s">
        <v>648</v>
      </c>
      <c r="L423" t="s">
        <v>928</v>
      </c>
    </row>
    <row r="424" spans="1:12" x14ac:dyDescent="0.25">
      <c r="A424" t="s">
        <v>379</v>
      </c>
      <c r="B424" t="s">
        <v>1530</v>
      </c>
      <c r="D424" t="s">
        <v>648</v>
      </c>
      <c r="E424" t="s">
        <v>784</v>
      </c>
      <c r="F424" t="s">
        <v>130</v>
      </c>
      <c r="G424" t="s">
        <v>130</v>
      </c>
      <c r="H424" t="s">
        <v>1531</v>
      </c>
      <c r="I424" t="s">
        <v>804</v>
      </c>
      <c r="J424" t="s">
        <v>1527</v>
      </c>
      <c r="K424" t="s">
        <v>130</v>
      </c>
      <c r="L424" t="s">
        <v>130</v>
      </c>
    </row>
    <row r="425" spans="1:12" x14ac:dyDescent="0.25">
      <c r="A425" t="s">
        <v>379</v>
      </c>
      <c r="B425" t="s">
        <v>1532</v>
      </c>
      <c r="D425" t="s">
        <v>648</v>
      </c>
      <c r="E425" t="s">
        <v>784</v>
      </c>
      <c r="F425" t="s">
        <v>130</v>
      </c>
      <c r="G425" t="s">
        <v>130</v>
      </c>
      <c r="H425" t="s">
        <v>1533</v>
      </c>
      <c r="I425" t="s">
        <v>804</v>
      </c>
      <c r="J425" t="s">
        <v>1527</v>
      </c>
      <c r="K425" t="s">
        <v>130</v>
      </c>
      <c r="L425" t="s">
        <v>130</v>
      </c>
    </row>
    <row r="426" spans="1:12" x14ac:dyDescent="0.25">
      <c r="A426" t="s">
        <v>379</v>
      </c>
      <c r="B426" t="s">
        <v>1534</v>
      </c>
      <c r="C426" t="s">
        <v>792</v>
      </c>
      <c r="D426" t="s">
        <v>834</v>
      </c>
      <c r="E426" t="s">
        <v>825</v>
      </c>
      <c r="F426" t="s">
        <v>867</v>
      </c>
      <c r="G426" t="s">
        <v>1535</v>
      </c>
      <c r="H426" t="s">
        <v>648</v>
      </c>
      <c r="I426" t="s">
        <v>830</v>
      </c>
      <c r="J426" t="s">
        <v>1536</v>
      </c>
      <c r="K426" t="s">
        <v>1537</v>
      </c>
      <c r="L426" t="s">
        <v>1538</v>
      </c>
    </row>
    <row r="427" spans="1:12" x14ac:dyDescent="0.25">
      <c r="A427" t="s">
        <v>379</v>
      </c>
      <c r="B427" t="s">
        <v>953</v>
      </c>
      <c r="C427" t="s">
        <v>792</v>
      </c>
      <c r="D427" t="s">
        <v>841</v>
      </c>
      <c r="E427" t="s">
        <v>829</v>
      </c>
      <c r="F427" t="s">
        <v>793</v>
      </c>
      <c r="G427" t="s">
        <v>1535</v>
      </c>
      <c r="H427" t="s">
        <v>648</v>
      </c>
      <c r="I427" t="s">
        <v>804</v>
      </c>
      <c r="J427" t="s">
        <v>1527</v>
      </c>
      <c r="K427" t="s">
        <v>955</v>
      </c>
      <c r="L427" t="s">
        <v>956</v>
      </c>
    </row>
    <row r="428" spans="1:12" x14ac:dyDescent="0.25">
      <c r="A428" t="s">
        <v>379</v>
      </c>
      <c r="B428" t="s">
        <v>1539</v>
      </c>
      <c r="C428" t="s">
        <v>792</v>
      </c>
      <c r="D428" t="s">
        <v>943</v>
      </c>
      <c r="E428" t="s">
        <v>829</v>
      </c>
      <c r="F428" t="s">
        <v>130</v>
      </c>
      <c r="G428" t="s">
        <v>870</v>
      </c>
      <c r="H428" t="s">
        <v>648</v>
      </c>
      <c r="I428" t="s">
        <v>804</v>
      </c>
      <c r="J428" t="s">
        <v>1527</v>
      </c>
      <c r="K428" t="s">
        <v>1540</v>
      </c>
      <c r="L428" t="s">
        <v>1541</v>
      </c>
    </row>
    <row r="429" spans="1:12" x14ac:dyDescent="0.25">
      <c r="A429" t="s">
        <v>379</v>
      </c>
      <c r="B429" t="s">
        <v>1542</v>
      </c>
      <c r="C429" t="s">
        <v>792</v>
      </c>
      <c r="D429" t="s">
        <v>1543</v>
      </c>
      <c r="E429" t="s">
        <v>829</v>
      </c>
      <c r="F429" t="s">
        <v>867</v>
      </c>
      <c r="G429" t="s">
        <v>1544</v>
      </c>
      <c r="H429" t="s">
        <v>648</v>
      </c>
      <c r="I429" t="s">
        <v>830</v>
      </c>
      <c r="J429" t="s">
        <v>974</v>
      </c>
      <c r="K429" t="s">
        <v>1545</v>
      </c>
      <c r="L429" t="s">
        <v>1546</v>
      </c>
    </row>
    <row r="430" spans="1:12" x14ac:dyDescent="0.25">
      <c r="A430" t="s">
        <v>379</v>
      </c>
      <c r="B430" t="s">
        <v>1151</v>
      </c>
      <c r="D430" t="s">
        <v>768</v>
      </c>
      <c r="E430" t="s">
        <v>769</v>
      </c>
      <c r="F430" t="s">
        <v>867</v>
      </c>
      <c r="G430" t="s">
        <v>1224</v>
      </c>
      <c r="H430" t="s">
        <v>648</v>
      </c>
      <c r="I430" t="s">
        <v>830</v>
      </c>
      <c r="J430" t="s">
        <v>1547</v>
      </c>
      <c r="K430" t="s">
        <v>1548</v>
      </c>
      <c r="L430" t="s">
        <v>1549</v>
      </c>
    </row>
    <row r="431" spans="1:12" x14ac:dyDescent="0.25">
      <c r="A431" t="s">
        <v>379</v>
      </c>
      <c r="B431" t="s">
        <v>1550</v>
      </c>
      <c r="D431" t="s">
        <v>648</v>
      </c>
      <c r="E431" t="s">
        <v>784</v>
      </c>
      <c r="F431" t="s">
        <v>130</v>
      </c>
      <c r="G431" t="s">
        <v>1224</v>
      </c>
      <c r="H431" t="s">
        <v>648</v>
      </c>
      <c r="I431" t="s">
        <v>804</v>
      </c>
      <c r="J431" t="s">
        <v>1527</v>
      </c>
      <c r="K431" t="s">
        <v>130</v>
      </c>
      <c r="L431" t="s">
        <v>130</v>
      </c>
    </row>
    <row r="432" spans="1:12" x14ac:dyDescent="0.25">
      <c r="A432" t="s">
        <v>379</v>
      </c>
      <c r="B432" t="s">
        <v>1551</v>
      </c>
      <c r="C432" t="s">
        <v>792</v>
      </c>
      <c r="D432" t="s">
        <v>841</v>
      </c>
      <c r="E432" t="s">
        <v>769</v>
      </c>
      <c r="F432" t="s">
        <v>867</v>
      </c>
      <c r="G432" t="s">
        <v>1119</v>
      </c>
      <c r="H432" t="s">
        <v>648</v>
      </c>
      <c r="I432" t="s">
        <v>830</v>
      </c>
      <c r="J432" t="s">
        <v>805</v>
      </c>
      <c r="K432" t="s">
        <v>1552</v>
      </c>
      <c r="L432" t="s">
        <v>836</v>
      </c>
    </row>
    <row r="433" spans="1:12" x14ac:dyDescent="0.25">
      <c r="A433" t="s">
        <v>379</v>
      </c>
      <c r="B433" t="s">
        <v>1553</v>
      </c>
      <c r="C433" t="s">
        <v>792</v>
      </c>
      <c r="D433" t="s">
        <v>834</v>
      </c>
      <c r="E433" t="s">
        <v>848</v>
      </c>
      <c r="F433" t="s">
        <v>793</v>
      </c>
      <c r="G433" t="s">
        <v>1554</v>
      </c>
      <c r="H433" t="s">
        <v>648</v>
      </c>
      <c r="I433" t="s">
        <v>830</v>
      </c>
      <c r="J433" t="s">
        <v>819</v>
      </c>
      <c r="K433" t="s">
        <v>1555</v>
      </c>
      <c r="L433" t="s">
        <v>1556</v>
      </c>
    </row>
    <row r="434" spans="1:12" x14ac:dyDescent="0.25">
      <c r="A434" t="s">
        <v>379</v>
      </c>
      <c r="B434" t="s">
        <v>1557</v>
      </c>
      <c r="C434" t="s">
        <v>792</v>
      </c>
      <c r="D434" t="s">
        <v>768</v>
      </c>
      <c r="E434" t="s">
        <v>769</v>
      </c>
      <c r="F434" t="s">
        <v>793</v>
      </c>
      <c r="G434" t="s">
        <v>1558</v>
      </c>
      <c r="H434" t="s">
        <v>648</v>
      </c>
      <c r="I434" t="s">
        <v>804</v>
      </c>
      <c r="J434" t="s">
        <v>1527</v>
      </c>
      <c r="K434" t="s">
        <v>1559</v>
      </c>
      <c r="L434" t="s">
        <v>1560</v>
      </c>
    </row>
    <row r="435" spans="1:12" x14ac:dyDescent="0.25">
      <c r="A435" t="s">
        <v>379</v>
      </c>
      <c r="B435" t="s">
        <v>1561</v>
      </c>
      <c r="D435" t="s">
        <v>841</v>
      </c>
      <c r="E435" t="s">
        <v>829</v>
      </c>
      <c r="F435" t="s">
        <v>793</v>
      </c>
      <c r="G435" t="s">
        <v>1397</v>
      </c>
      <c r="H435" t="s">
        <v>648</v>
      </c>
      <c r="I435" t="s">
        <v>804</v>
      </c>
      <c r="J435" t="s">
        <v>1527</v>
      </c>
      <c r="K435" t="s">
        <v>1562</v>
      </c>
      <c r="L435" t="s">
        <v>1509</v>
      </c>
    </row>
    <row r="436" spans="1:12" x14ac:dyDescent="0.25">
      <c r="A436" t="s">
        <v>379</v>
      </c>
      <c r="B436" t="s">
        <v>1016</v>
      </c>
      <c r="C436" t="s">
        <v>792</v>
      </c>
      <c r="D436" t="s">
        <v>841</v>
      </c>
      <c r="E436" t="s">
        <v>848</v>
      </c>
      <c r="F436" t="s">
        <v>867</v>
      </c>
      <c r="G436" t="s">
        <v>1563</v>
      </c>
      <c r="H436" t="s">
        <v>648</v>
      </c>
      <c r="I436" t="s">
        <v>830</v>
      </c>
      <c r="J436" t="s">
        <v>871</v>
      </c>
      <c r="K436" t="s">
        <v>1019</v>
      </c>
      <c r="L436" t="s">
        <v>648</v>
      </c>
    </row>
    <row r="437" spans="1:12" x14ac:dyDescent="0.25">
      <c r="A437" t="s">
        <v>379</v>
      </c>
      <c r="B437" t="s">
        <v>1510</v>
      </c>
      <c r="D437" t="s">
        <v>834</v>
      </c>
      <c r="E437" t="s">
        <v>769</v>
      </c>
      <c r="F437" t="s">
        <v>867</v>
      </c>
      <c r="G437" t="s">
        <v>885</v>
      </c>
      <c r="H437" t="s">
        <v>648</v>
      </c>
      <c r="I437" t="s">
        <v>830</v>
      </c>
      <c r="J437" t="s">
        <v>954</v>
      </c>
      <c r="K437" t="s">
        <v>648</v>
      </c>
      <c r="L437" t="s">
        <v>648</v>
      </c>
    </row>
    <row r="438" spans="1:12" x14ac:dyDescent="0.25">
      <c r="A438" t="s">
        <v>379</v>
      </c>
      <c r="B438" t="s">
        <v>991</v>
      </c>
      <c r="D438" t="s">
        <v>841</v>
      </c>
      <c r="E438" t="s">
        <v>848</v>
      </c>
      <c r="F438" t="s">
        <v>793</v>
      </c>
      <c r="G438" t="s">
        <v>885</v>
      </c>
      <c r="H438" t="s">
        <v>648</v>
      </c>
      <c r="I438" t="s">
        <v>830</v>
      </c>
      <c r="J438" t="s">
        <v>945</v>
      </c>
      <c r="K438" t="s">
        <v>994</v>
      </c>
      <c r="L438" t="s">
        <v>648</v>
      </c>
    </row>
    <row r="439" spans="1:12" x14ac:dyDescent="0.25">
      <c r="A439" t="s">
        <v>379</v>
      </c>
      <c r="B439" t="s">
        <v>884</v>
      </c>
      <c r="D439" t="s">
        <v>841</v>
      </c>
      <c r="E439" t="s">
        <v>829</v>
      </c>
      <c r="F439" t="s">
        <v>867</v>
      </c>
      <c r="G439" t="s">
        <v>989</v>
      </c>
      <c r="H439" t="s">
        <v>648</v>
      </c>
      <c r="I439" t="s">
        <v>830</v>
      </c>
      <c r="J439" t="s">
        <v>1536</v>
      </c>
      <c r="K439" t="s">
        <v>886</v>
      </c>
      <c r="L439" t="s">
        <v>648</v>
      </c>
    </row>
    <row r="440" spans="1:12" x14ac:dyDescent="0.25">
      <c r="A440" t="s">
        <v>379</v>
      </c>
      <c r="B440" t="s">
        <v>988</v>
      </c>
      <c r="D440" t="s">
        <v>841</v>
      </c>
      <c r="E440" t="s">
        <v>829</v>
      </c>
      <c r="F440" t="s">
        <v>867</v>
      </c>
      <c r="G440" t="s">
        <v>992</v>
      </c>
      <c r="H440" t="s">
        <v>648</v>
      </c>
      <c r="I440" t="s">
        <v>830</v>
      </c>
      <c r="J440" t="s">
        <v>1564</v>
      </c>
      <c r="K440" t="s">
        <v>990</v>
      </c>
      <c r="L440" t="s">
        <v>648</v>
      </c>
    </row>
    <row r="441" spans="1:12" x14ac:dyDescent="0.25">
      <c r="A441" t="s">
        <v>379</v>
      </c>
      <c r="B441" t="s">
        <v>995</v>
      </c>
      <c r="C441" t="s">
        <v>792</v>
      </c>
      <c r="D441" t="s">
        <v>841</v>
      </c>
      <c r="E441" t="s">
        <v>829</v>
      </c>
      <c r="F441" t="s">
        <v>867</v>
      </c>
      <c r="G441" t="s">
        <v>992</v>
      </c>
      <c r="H441" t="s">
        <v>648</v>
      </c>
      <c r="I441" t="s">
        <v>830</v>
      </c>
      <c r="J441" t="s">
        <v>1536</v>
      </c>
      <c r="K441" t="s">
        <v>998</v>
      </c>
      <c r="L441" t="s">
        <v>999</v>
      </c>
    </row>
    <row r="442" spans="1:12" x14ac:dyDescent="0.25">
      <c r="A442" t="s">
        <v>379</v>
      </c>
      <c r="B442" t="s">
        <v>1565</v>
      </c>
      <c r="C442" t="s">
        <v>792</v>
      </c>
      <c r="D442" t="s">
        <v>841</v>
      </c>
      <c r="E442" t="s">
        <v>769</v>
      </c>
      <c r="F442" t="s">
        <v>130</v>
      </c>
      <c r="G442" t="s">
        <v>996</v>
      </c>
      <c r="H442" t="s">
        <v>648</v>
      </c>
      <c r="I442" t="s">
        <v>830</v>
      </c>
      <c r="J442" t="s">
        <v>993</v>
      </c>
      <c r="K442" t="s">
        <v>648</v>
      </c>
      <c r="L442" t="s">
        <v>648</v>
      </c>
    </row>
    <row r="443" spans="1:12" x14ac:dyDescent="0.25">
      <c r="A443" t="s">
        <v>379</v>
      </c>
      <c r="B443" t="s">
        <v>981</v>
      </c>
      <c r="C443" t="s">
        <v>792</v>
      </c>
      <c r="D443" t="s">
        <v>841</v>
      </c>
      <c r="E443" t="s">
        <v>817</v>
      </c>
      <c r="F443" t="s">
        <v>867</v>
      </c>
      <c r="G443" t="s">
        <v>1185</v>
      </c>
      <c r="H443" t="s">
        <v>648</v>
      </c>
      <c r="I443" t="s">
        <v>830</v>
      </c>
      <c r="J443" t="s">
        <v>918</v>
      </c>
      <c r="K443" t="s">
        <v>983</v>
      </c>
      <c r="L443" t="s">
        <v>984</v>
      </c>
    </row>
    <row r="444" spans="1:12" x14ac:dyDescent="0.25">
      <c r="A444" t="s">
        <v>379</v>
      </c>
      <c r="B444" t="s">
        <v>915</v>
      </c>
      <c r="D444" t="s">
        <v>841</v>
      </c>
      <c r="E444" t="s">
        <v>848</v>
      </c>
      <c r="F444" t="s">
        <v>130</v>
      </c>
      <c r="G444" t="s">
        <v>130</v>
      </c>
      <c r="H444" t="s">
        <v>648</v>
      </c>
      <c r="I444" t="s">
        <v>899</v>
      </c>
      <c r="J444" t="s">
        <v>815</v>
      </c>
      <c r="K444" t="s">
        <v>916</v>
      </c>
      <c r="L444" t="s">
        <v>648</v>
      </c>
    </row>
    <row r="445" spans="1:12" x14ac:dyDescent="0.25">
      <c r="A445" t="s">
        <v>701</v>
      </c>
      <c r="B445" t="s">
        <v>1566</v>
      </c>
      <c r="C445" t="s">
        <v>783</v>
      </c>
      <c r="D445" t="s">
        <v>768</v>
      </c>
      <c r="E445" t="s">
        <v>784</v>
      </c>
      <c r="F445" t="s">
        <v>770</v>
      </c>
      <c r="G445" t="s">
        <v>1567</v>
      </c>
      <c r="H445" t="s">
        <v>648</v>
      </c>
      <c r="I445" t="s">
        <v>780</v>
      </c>
      <c r="J445" t="s">
        <v>773</v>
      </c>
      <c r="K445" t="s">
        <v>130</v>
      </c>
      <c r="L445" t="s">
        <v>130</v>
      </c>
    </row>
    <row r="446" spans="1:12" x14ac:dyDescent="0.25">
      <c r="A446" t="s">
        <v>701</v>
      </c>
      <c r="B446" t="s">
        <v>1568</v>
      </c>
      <c r="C446" t="s">
        <v>783</v>
      </c>
      <c r="D446" t="s">
        <v>768</v>
      </c>
      <c r="E446" t="s">
        <v>784</v>
      </c>
      <c r="F446" t="s">
        <v>770</v>
      </c>
      <c r="G446" t="s">
        <v>1569</v>
      </c>
      <c r="H446" t="s">
        <v>648</v>
      </c>
      <c r="I446" t="s">
        <v>780</v>
      </c>
      <c r="J446" t="s">
        <v>773</v>
      </c>
      <c r="K446" t="s">
        <v>130</v>
      </c>
      <c r="L446" t="s">
        <v>130</v>
      </c>
    </row>
    <row r="447" spans="1:12" x14ac:dyDescent="0.25">
      <c r="A447" t="s">
        <v>701</v>
      </c>
      <c r="B447" t="s">
        <v>1570</v>
      </c>
      <c r="D447" t="s">
        <v>768</v>
      </c>
      <c r="E447" t="s">
        <v>784</v>
      </c>
      <c r="F447" t="s">
        <v>770</v>
      </c>
      <c r="G447" t="s">
        <v>1571</v>
      </c>
      <c r="H447" t="s">
        <v>648</v>
      </c>
      <c r="I447" t="s">
        <v>780</v>
      </c>
      <c r="J447" t="s">
        <v>773</v>
      </c>
      <c r="K447" t="s">
        <v>130</v>
      </c>
      <c r="L447" t="s">
        <v>130</v>
      </c>
    </row>
    <row r="448" spans="1:12" x14ac:dyDescent="0.25">
      <c r="A448" t="s">
        <v>701</v>
      </c>
      <c r="B448" t="s">
        <v>1572</v>
      </c>
      <c r="D448" t="s">
        <v>768</v>
      </c>
      <c r="E448" t="s">
        <v>784</v>
      </c>
      <c r="F448" t="s">
        <v>770</v>
      </c>
      <c r="G448" t="s">
        <v>1573</v>
      </c>
      <c r="H448" t="s">
        <v>648</v>
      </c>
      <c r="I448" t="s">
        <v>780</v>
      </c>
      <c r="J448" t="s">
        <v>773</v>
      </c>
      <c r="K448" t="s">
        <v>130</v>
      </c>
      <c r="L448" t="s">
        <v>130</v>
      </c>
    </row>
    <row r="449" spans="1:12" x14ac:dyDescent="0.25">
      <c r="A449" t="s">
        <v>701</v>
      </c>
      <c r="B449" t="s">
        <v>1574</v>
      </c>
      <c r="D449" t="s">
        <v>768</v>
      </c>
      <c r="E449" t="s">
        <v>784</v>
      </c>
      <c r="F449" t="s">
        <v>770</v>
      </c>
      <c r="G449" t="s">
        <v>1575</v>
      </c>
      <c r="H449" t="s">
        <v>648</v>
      </c>
      <c r="I449" t="s">
        <v>780</v>
      </c>
      <c r="J449" t="s">
        <v>773</v>
      </c>
      <c r="K449" t="s">
        <v>130</v>
      </c>
      <c r="L449" t="s">
        <v>130</v>
      </c>
    </row>
    <row r="450" spans="1:12" x14ac:dyDescent="0.25">
      <c r="A450" t="s">
        <v>701</v>
      </c>
      <c r="B450" t="s">
        <v>1576</v>
      </c>
      <c r="D450" t="s">
        <v>768</v>
      </c>
      <c r="E450" t="s">
        <v>784</v>
      </c>
      <c r="F450" t="s">
        <v>770</v>
      </c>
      <c r="G450" t="s">
        <v>1257</v>
      </c>
      <c r="H450" t="s">
        <v>648</v>
      </c>
      <c r="I450" t="s">
        <v>780</v>
      </c>
      <c r="J450" t="s">
        <v>773</v>
      </c>
      <c r="K450" t="s">
        <v>130</v>
      </c>
      <c r="L450" t="s">
        <v>130</v>
      </c>
    </row>
    <row r="451" spans="1:12" x14ac:dyDescent="0.25">
      <c r="A451" t="s">
        <v>701</v>
      </c>
      <c r="B451" t="s">
        <v>1577</v>
      </c>
      <c r="D451" t="s">
        <v>768</v>
      </c>
      <c r="E451" t="s">
        <v>784</v>
      </c>
      <c r="F451" t="s">
        <v>770</v>
      </c>
      <c r="G451" t="s">
        <v>1578</v>
      </c>
      <c r="H451" t="s">
        <v>648</v>
      </c>
      <c r="I451" t="s">
        <v>780</v>
      </c>
      <c r="J451" t="s">
        <v>773</v>
      </c>
      <c r="K451" t="s">
        <v>130</v>
      </c>
      <c r="L451" t="s">
        <v>130</v>
      </c>
    </row>
    <row r="452" spans="1:12" x14ac:dyDescent="0.25">
      <c r="A452" t="s">
        <v>701</v>
      </c>
      <c r="B452" t="s">
        <v>1579</v>
      </c>
      <c r="D452" t="s">
        <v>768</v>
      </c>
      <c r="E452" t="s">
        <v>784</v>
      </c>
      <c r="F452" t="s">
        <v>770</v>
      </c>
      <c r="G452" t="s">
        <v>1580</v>
      </c>
      <c r="H452" t="s">
        <v>648</v>
      </c>
      <c r="I452" t="s">
        <v>780</v>
      </c>
      <c r="J452" t="s">
        <v>773</v>
      </c>
      <c r="K452" t="s">
        <v>130</v>
      </c>
      <c r="L452" t="s">
        <v>130</v>
      </c>
    </row>
    <row r="453" spans="1:12" x14ac:dyDescent="0.25">
      <c r="A453" t="s">
        <v>701</v>
      </c>
      <c r="B453" t="s">
        <v>1581</v>
      </c>
      <c r="D453" t="s">
        <v>768</v>
      </c>
      <c r="E453" t="s">
        <v>784</v>
      </c>
      <c r="F453" t="s">
        <v>770</v>
      </c>
      <c r="G453" t="s">
        <v>1580</v>
      </c>
      <c r="H453" t="s">
        <v>648</v>
      </c>
      <c r="I453" t="s">
        <v>780</v>
      </c>
      <c r="J453" t="s">
        <v>773</v>
      </c>
      <c r="K453" t="s">
        <v>130</v>
      </c>
      <c r="L453" t="s">
        <v>130</v>
      </c>
    </row>
    <row r="454" spans="1:12" x14ac:dyDescent="0.25">
      <c r="A454" t="s">
        <v>701</v>
      </c>
      <c r="B454" t="s">
        <v>1582</v>
      </c>
      <c r="D454" t="s">
        <v>768</v>
      </c>
      <c r="E454" t="s">
        <v>784</v>
      </c>
      <c r="F454" t="s">
        <v>770</v>
      </c>
      <c r="G454" t="s">
        <v>1112</v>
      </c>
      <c r="H454" t="s">
        <v>648</v>
      </c>
      <c r="I454" t="s">
        <v>780</v>
      </c>
      <c r="J454" t="s">
        <v>773</v>
      </c>
      <c r="K454" t="s">
        <v>130</v>
      </c>
      <c r="L454" t="s">
        <v>130</v>
      </c>
    </row>
    <row r="455" spans="1:12" x14ac:dyDescent="0.25">
      <c r="A455" t="s">
        <v>701</v>
      </c>
      <c r="B455" t="s">
        <v>1583</v>
      </c>
      <c r="D455" t="s">
        <v>768</v>
      </c>
      <c r="E455" t="s">
        <v>784</v>
      </c>
      <c r="F455" t="s">
        <v>770</v>
      </c>
      <c r="G455" t="s">
        <v>1356</v>
      </c>
      <c r="H455" t="s">
        <v>648</v>
      </c>
      <c r="I455" t="s">
        <v>780</v>
      </c>
      <c r="J455" t="s">
        <v>773</v>
      </c>
      <c r="K455" t="s">
        <v>130</v>
      </c>
      <c r="L455" t="s">
        <v>130</v>
      </c>
    </row>
    <row r="456" spans="1:12" x14ac:dyDescent="0.25">
      <c r="A456" t="s">
        <v>701</v>
      </c>
      <c r="B456" t="s">
        <v>1584</v>
      </c>
      <c r="D456" t="s">
        <v>768</v>
      </c>
      <c r="E456" t="s">
        <v>784</v>
      </c>
      <c r="F456" t="s">
        <v>770</v>
      </c>
      <c r="G456" t="s">
        <v>1585</v>
      </c>
      <c r="H456" t="s">
        <v>648</v>
      </c>
      <c r="I456" t="s">
        <v>780</v>
      </c>
      <c r="J456" t="s">
        <v>773</v>
      </c>
      <c r="K456" t="s">
        <v>130</v>
      </c>
      <c r="L456" t="s">
        <v>130</v>
      </c>
    </row>
    <row r="457" spans="1:12" x14ac:dyDescent="0.25">
      <c r="A457" t="s">
        <v>701</v>
      </c>
      <c r="B457" t="s">
        <v>1586</v>
      </c>
      <c r="D457" t="s">
        <v>768</v>
      </c>
      <c r="E457" t="s">
        <v>784</v>
      </c>
      <c r="F457" t="s">
        <v>770</v>
      </c>
      <c r="G457" t="s">
        <v>1128</v>
      </c>
      <c r="H457" t="s">
        <v>648</v>
      </c>
      <c r="I457" t="s">
        <v>780</v>
      </c>
      <c r="J457" t="s">
        <v>773</v>
      </c>
      <c r="K457" t="s">
        <v>130</v>
      </c>
      <c r="L457" t="s">
        <v>130</v>
      </c>
    </row>
    <row r="458" spans="1:12" x14ac:dyDescent="0.25">
      <c r="A458" t="s">
        <v>701</v>
      </c>
      <c r="B458" t="s">
        <v>1587</v>
      </c>
      <c r="D458" t="s">
        <v>768</v>
      </c>
      <c r="E458" t="s">
        <v>784</v>
      </c>
      <c r="F458" t="s">
        <v>770</v>
      </c>
      <c r="G458" t="s">
        <v>1128</v>
      </c>
      <c r="H458" t="s">
        <v>648</v>
      </c>
      <c r="I458" t="s">
        <v>780</v>
      </c>
      <c r="J458" t="s">
        <v>773</v>
      </c>
      <c r="K458" t="s">
        <v>130</v>
      </c>
      <c r="L458" t="s">
        <v>130</v>
      </c>
    </row>
    <row r="459" spans="1:12" x14ac:dyDescent="0.25">
      <c r="A459" t="s">
        <v>701</v>
      </c>
      <c r="B459" t="s">
        <v>1588</v>
      </c>
      <c r="D459" t="s">
        <v>768</v>
      </c>
      <c r="E459" t="s">
        <v>784</v>
      </c>
      <c r="F459" t="s">
        <v>793</v>
      </c>
      <c r="G459" t="s">
        <v>1128</v>
      </c>
      <c r="H459" t="s">
        <v>648</v>
      </c>
      <c r="I459" t="s">
        <v>780</v>
      </c>
      <c r="J459" t="s">
        <v>773</v>
      </c>
      <c r="K459" t="s">
        <v>130</v>
      </c>
      <c r="L459" t="s">
        <v>130</v>
      </c>
    </row>
    <row r="460" spans="1:12" x14ac:dyDescent="0.25">
      <c r="A460" t="s">
        <v>701</v>
      </c>
      <c r="B460" t="s">
        <v>1589</v>
      </c>
      <c r="D460" t="s">
        <v>768</v>
      </c>
      <c r="E460" t="s">
        <v>784</v>
      </c>
      <c r="F460" t="s">
        <v>770</v>
      </c>
      <c r="G460" t="s">
        <v>1128</v>
      </c>
      <c r="H460" t="s">
        <v>648</v>
      </c>
      <c r="I460" t="s">
        <v>780</v>
      </c>
      <c r="J460" t="s">
        <v>773</v>
      </c>
      <c r="K460" t="s">
        <v>130</v>
      </c>
      <c r="L460" t="s">
        <v>130</v>
      </c>
    </row>
    <row r="461" spans="1:12" x14ac:dyDescent="0.25">
      <c r="A461" t="s">
        <v>701</v>
      </c>
      <c r="B461" t="s">
        <v>1590</v>
      </c>
      <c r="D461" t="s">
        <v>768</v>
      </c>
      <c r="E461" t="s">
        <v>784</v>
      </c>
      <c r="F461" t="s">
        <v>770</v>
      </c>
      <c r="G461" t="s">
        <v>1591</v>
      </c>
      <c r="H461" t="s">
        <v>648</v>
      </c>
      <c r="I461" t="s">
        <v>780</v>
      </c>
      <c r="J461" t="s">
        <v>773</v>
      </c>
      <c r="K461" t="s">
        <v>130</v>
      </c>
      <c r="L461" t="s">
        <v>130</v>
      </c>
    </row>
    <row r="462" spans="1:12" x14ac:dyDescent="0.25">
      <c r="A462" t="s">
        <v>701</v>
      </c>
      <c r="B462" t="s">
        <v>1592</v>
      </c>
      <c r="D462" t="s">
        <v>768</v>
      </c>
      <c r="E462" t="s">
        <v>784</v>
      </c>
      <c r="F462" t="s">
        <v>770</v>
      </c>
      <c r="G462" t="s">
        <v>1591</v>
      </c>
      <c r="H462" t="s">
        <v>648</v>
      </c>
      <c r="I462" t="s">
        <v>780</v>
      </c>
      <c r="J462" t="s">
        <v>773</v>
      </c>
      <c r="K462" t="s">
        <v>130</v>
      </c>
      <c r="L462" t="s">
        <v>130</v>
      </c>
    </row>
    <row r="463" spans="1:12" x14ac:dyDescent="0.25">
      <c r="A463" t="s">
        <v>701</v>
      </c>
      <c r="B463" t="s">
        <v>1593</v>
      </c>
      <c r="D463" t="s">
        <v>768</v>
      </c>
      <c r="E463" t="s">
        <v>784</v>
      </c>
      <c r="F463" t="s">
        <v>770</v>
      </c>
      <c r="G463" t="s">
        <v>1591</v>
      </c>
      <c r="H463" t="s">
        <v>648</v>
      </c>
      <c r="I463" t="s">
        <v>780</v>
      </c>
      <c r="J463" t="s">
        <v>773</v>
      </c>
      <c r="K463" t="s">
        <v>130</v>
      </c>
      <c r="L463" t="s">
        <v>130</v>
      </c>
    </row>
    <row r="464" spans="1:12" x14ac:dyDescent="0.25">
      <c r="A464" t="s">
        <v>701</v>
      </c>
      <c r="B464" t="s">
        <v>1594</v>
      </c>
      <c r="D464" t="s">
        <v>768</v>
      </c>
      <c r="E464" t="s">
        <v>784</v>
      </c>
      <c r="F464" t="s">
        <v>770</v>
      </c>
      <c r="G464" t="s">
        <v>1595</v>
      </c>
      <c r="H464" t="s">
        <v>648</v>
      </c>
      <c r="I464" t="s">
        <v>780</v>
      </c>
      <c r="J464" t="s">
        <v>773</v>
      </c>
      <c r="K464" t="s">
        <v>130</v>
      </c>
      <c r="L464" t="s">
        <v>130</v>
      </c>
    </row>
    <row r="465" spans="1:12" x14ac:dyDescent="0.25">
      <c r="A465" t="s">
        <v>701</v>
      </c>
      <c r="B465" t="s">
        <v>1596</v>
      </c>
      <c r="D465" t="s">
        <v>768</v>
      </c>
      <c r="E465" t="s">
        <v>784</v>
      </c>
      <c r="F465" t="s">
        <v>770</v>
      </c>
      <c r="G465" t="s">
        <v>1597</v>
      </c>
      <c r="H465" t="s">
        <v>648</v>
      </c>
      <c r="I465" t="s">
        <v>780</v>
      </c>
      <c r="J465" t="s">
        <v>773</v>
      </c>
      <c r="K465" t="s">
        <v>130</v>
      </c>
      <c r="L465" t="s">
        <v>130</v>
      </c>
    </row>
    <row r="466" spans="1:12" x14ac:dyDescent="0.25">
      <c r="A466" t="s">
        <v>701</v>
      </c>
      <c r="B466" t="s">
        <v>1598</v>
      </c>
      <c r="D466" t="s">
        <v>768</v>
      </c>
      <c r="E466" t="s">
        <v>784</v>
      </c>
      <c r="F466" t="s">
        <v>770</v>
      </c>
      <c r="G466" t="s">
        <v>1597</v>
      </c>
      <c r="H466" t="s">
        <v>648</v>
      </c>
      <c r="I466" t="s">
        <v>780</v>
      </c>
      <c r="J466" t="s">
        <v>773</v>
      </c>
      <c r="K466" t="s">
        <v>130</v>
      </c>
      <c r="L466" t="s">
        <v>130</v>
      </c>
    </row>
    <row r="467" spans="1:12" x14ac:dyDescent="0.25">
      <c r="A467" t="s">
        <v>701</v>
      </c>
      <c r="B467" t="s">
        <v>1599</v>
      </c>
      <c r="D467" t="s">
        <v>768</v>
      </c>
      <c r="E467" t="s">
        <v>784</v>
      </c>
      <c r="F467" t="s">
        <v>793</v>
      </c>
      <c r="G467" t="s">
        <v>1597</v>
      </c>
      <c r="H467" t="s">
        <v>648</v>
      </c>
      <c r="I467" t="s">
        <v>780</v>
      </c>
      <c r="J467" t="s">
        <v>773</v>
      </c>
      <c r="K467" t="s">
        <v>130</v>
      </c>
      <c r="L467" t="s">
        <v>130</v>
      </c>
    </row>
    <row r="468" spans="1:12" x14ac:dyDescent="0.25">
      <c r="A468" t="s">
        <v>701</v>
      </c>
      <c r="B468" t="s">
        <v>1600</v>
      </c>
      <c r="D468" t="s">
        <v>768</v>
      </c>
      <c r="E468" t="s">
        <v>784</v>
      </c>
      <c r="F468" t="s">
        <v>770</v>
      </c>
      <c r="G468" t="s">
        <v>1601</v>
      </c>
      <c r="H468" t="s">
        <v>648</v>
      </c>
      <c r="I468" t="s">
        <v>780</v>
      </c>
      <c r="J468" t="s">
        <v>773</v>
      </c>
      <c r="K468" t="s">
        <v>130</v>
      </c>
      <c r="L468" t="s">
        <v>130</v>
      </c>
    </row>
    <row r="469" spans="1:12" x14ac:dyDescent="0.25">
      <c r="A469" t="s">
        <v>701</v>
      </c>
      <c r="B469" t="s">
        <v>1602</v>
      </c>
      <c r="D469" t="s">
        <v>768</v>
      </c>
      <c r="E469" t="s">
        <v>784</v>
      </c>
      <c r="F469" t="s">
        <v>770</v>
      </c>
      <c r="G469" t="s">
        <v>1603</v>
      </c>
      <c r="H469" t="s">
        <v>648</v>
      </c>
      <c r="I469" t="s">
        <v>780</v>
      </c>
      <c r="J469" t="s">
        <v>773</v>
      </c>
      <c r="K469" t="s">
        <v>130</v>
      </c>
      <c r="L469" t="s">
        <v>130</v>
      </c>
    </row>
    <row r="470" spans="1:12" x14ac:dyDescent="0.25">
      <c r="A470" t="s">
        <v>701</v>
      </c>
      <c r="B470" t="s">
        <v>1604</v>
      </c>
      <c r="D470" t="s">
        <v>768</v>
      </c>
      <c r="E470" t="s">
        <v>784</v>
      </c>
      <c r="F470" t="s">
        <v>770</v>
      </c>
      <c r="G470" t="s">
        <v>1605</v>
      </c>
      <c r="H470" t="s">
        <v>648</v>
      </c>
      <c r="I470" t="s">
        <v>780</v>
      </c>
      <c r="J470" t="s">
        <v>773</v>
      </c>
      <c r="K470" t="s">
        <v>130</v>
      </c>
      <c r="L470" t="s">
        <v>130</v>
      </c>
    </row>
    <row r="471" spans="1:12" x14ac:dyDescent="0.25">
      <c r="A471" t="s">
        <v>701</v>
      </c>
      <c r="B471" t="s">
        <v>1606</v>
      </c>
      <c r="D471" t="s">
        <v>768</v>
      </c>
      <c r="E471" t="s">
        <v>784</v>
      </c>
      <c r="F471" t="s">
        <v>770</v>
      </c>
      <c r="G471" t="s">
        <v>1605</v>
      </c>
      <c r="H471" t="s">
        <v>648</v>
      </c>
      <c r="I471" t="s">
        <v>780</v>
      </c>
      <c r="J471" t="s">
        <v>773</v>
      </c>
      <c r="K471" t="s">
        <v>130</v>
      </c>
      <c r="L471" t="s">
        <v>130</v>
      </c>
    </row>
    <row r="472" spans="1:12" x14ac:dyDescent="0.25">
      <c r="A472" t="s">
        <v>701</v>
      </c>
      <c r="B472" t="s">
        <v>1607</v>
      </c>
      <c r="D472" t="s">
        <v>768</v>
      </c>
      <c r="E472" t="s">
        <v>784</v>
      </c>
      <c r="F472" t="s">
        <v>770</v>
      </c>
      <c r="G472" t="s">
        <v>1608</v>
      </c>
      <c r="H472" t="s">
        <v>648</v>
      </c>
      <c r="I472" t="s">
        <v>780</v>
      </c>
      <c r="J472" t="s">
        <v>773</v>
      </c>
      <c r="K472" t="s">
        <v>130</v>
      </c>
      <c r="L472" t="s">
        <v>130</v>
      </c>
    </row>
    <row r="473" spans="1:12" x14ac:dyDescent="0.25">
      <c r="A473" t="s">
        <v>701</v>
      </c>
      <c r="B473" t="s">
        <v>1609</v>
      </c>
      <c r="D473" t="s">
        <v>768</v>
      </c>
      <c r="E473" t="s">
        <v>784</v>
      </c>
      <c r="F473" t="s">
        <v>770</v>
      </c>
      <c r="G473" t="s">
        <v>1608</v>
      </c>
      <c r="H473" t="s">
        <v>648</v>
      </c>
      <c r="I473" t="s">
        <v>780</v>
      </c>
      <c r="J473" t="s">
        <v>773</v>
      </c>
      <c r="K473" t="s">
        <v>130</v>
      </c>
      <c r="L473" t="s">
        <v>130</v>
      </c>
    </row>
    <row r="474" spans="1:12" x14ac:dyDescent="0.25">
      <c r="A474" t="s">
        <v>701</v>
      </c>
      <c r="B474" t="s">
        <v>1610</v>
      </c>
      <c r="D474" t="s">
        <v>768</v>
      </c>
      <c r="E474" t="s">
        <v>784</v>
      </c>
      <c r="F474" t="s">
        <v>770</v>
      </c>
      <c r="G474" t="s">
        <v>1611</v>
      </c>
      <c r="H474" t="s">
        <v>648</v>
      </c>
      <c r="I474" t="s">
        <v>780</v>
      </c>
      <c r="J474" t="s">
        <v>773</v>
      </c>
      <c r="K474" t="s">
        <v>130</v>
      </c>
      <c r="L474" t="s">
        <v>130</v>
      </c>
    </row>
    <row r="475" spans="1:12" x14ac:dyDescent="0.25">
      <c r="A475" t="s">
        <v>701</v>
      </c>
      <c r="B475" t="s">
        <v>1612</v>
      </c>
      <c r="D475" t="s">
        <v>768</v>
      </c>
      <c r="E475" t="s">
        <v>769</v>
      </c>
      <c r="F475" t="s">
        <v>770</v>
      </c>
      <c r="G475" t="s">
        <v>779</v>
      </c>
      <c r="H475" t="s">
        <v>648</v>
      </c>
      <c r="I475" t="s">
        <v>780</v>
      </c>
      <c r="J475" t="s">
        <v>773</v>
      </c>
      <c r="K475" t="s">
        <v>648</v>
      </c>
      <c r="L475" t="s">
        <v>648</v>
      </c>
    </row>
    <row r="476" spans="1:12" x14ac:dyDescent="0.25">
      <c r="A476" t="s">
        <v>701</v>
      </c>
      <c r="B476" t="s">
        <v>1613</v>
      </c>
      <c r="D476" t="s">
        <v>768</v>
      </c>
      <c r="E476" t="s">
        <v>769</v>
      </c>
      <c r="F476" t="s">
        <v>770</v>
      </c>
      <c r="G476" t="s">
        <v>779</v>
      </c>
      <c r="H476" t="s">
        <v>648</v>
      </c>
      <c r="I476" t="s">
        <v>780</v>
      </c>
      <c r="J476" t="s">
        <v>773</v>
      </c>
      <c r="K476" t="s">
        <v>648</v>
      </c>
      <c r="L476" t="s">
        <v>648</v>
      </c>
    </row>
    <row r="477" spans="1:12" x14ac:dyDescent="0.25">
      <c r="A477" t="s">
        <v>701</v>
      </c>
      <c r="B477" t="s">
        <v>1614</v>
      </c>
      <c r="D477" t="s">
        <v>768</v>
      </c>
      <c r="E477" t="s">
        <v>769</v>
      </c>
      <c r="F477" t="s">
        <v>770</v>
      </c>
      <c r="G477" t="s">
        <v>779</v>
      </c>
      <c r="H477" t="s">
        <v>648</v>
      </c>
      <c r="I477" t="s">
        <v>780</v>
      </c>
      <c r="J477" t="s">
        <v>773</v>
      </c>
      <c r="K477" t="s">
        <v>648</v>
      </c>
      <c r="L477" t="s">
        <v>928</v>
      </c>
    </row>
    <row r="478" spans="1:12" x14ac:dyDescent="0.25">
      <c r="A478" t="s">
        <v>702</v>
      </c>
      <c r="B478" t="s">
        <v>1566</v>
      </c>
      <c r="C478" t="s">
        <v>783</v>
      </c>
      <c r="D478" t="s">
        <v>768</v>
      </c>
      <c r="E478" t="s">
        <v>784</v>
      </c>
      <c r="F478" t="s">
        <v>770</v>
      </c>
      <c r="G478" t="s">
        <v>1615</v>
      </c>
      <c r="H478" t="s">
        <v>648</v>
      </c>
      <c r="I478" t="s">
        <v>780</v>
      </c>
      <c r="J478" t="s">
        <v>773</v>
      </c>
      <c r="K478" t="s">
        <v>130</v>
      </c>
      <c r="L478" t="s">
        <v>130</v>
      </c>
    </row>
    <row r="479" spans="1:12" x14ac:dyDescent="0.25">
      <c r="A479" t="s">
        <v>702</v>
      </c>
      <c r="B479" t="s">
        <v>1568</v>
      </c>
      <c r="C479" t="s">
        <v>783</v>
      </c>
      <c r="D479" t="s">
        <v>768</v>
      </c>
      <c r="E479" t="s">
        <v>784</v>
      </c>
      <c r="F479" t="s">
        <v>770</v>
      </c>
      <c r="G479" t="s">
        <v>1616</v>
      </c>
      <c r="H479" t="s">
        <v>648</v>
      </c>
      <c r="I479" t="s">
        <v>780</v>
      </c>
      <c r="J479" t="s">
        <v>773</v>
      </c>
      <c r="K479" t="s">
        <v>130</v>
      </c>
      <c r="L479" t="s">
        <v>130</v>
      </c>
    </row>
    <row r="480" spans="1:12" x14ac:dyDescent="0.25">
      <c r="A480" t="s">
        <v>702</v>
      </c>
      <c r="B480" t="s">
        <v>1570</v>
      </c>
      <c r="D480" t="s">
        <v>768</v>
      </c>
      <c r="E480" t="s">
        <v>784</v>
      </c>
      <c r="F480" t="s">
        <v>770</v>
      </c>
      <c r="G480" t="s">
        <v>1617</v>
      </c>
      <c r="H480" t="s">
        <v>648</v>
      </c>
      <c r="I480" t="s">
        <v>780</v>
      </c>
      <c r="J480" t="s">
        <v>773</v>
      </c>
      <c r="K480" t="s">
        <v>130</v>
      </c>
      <c r="L480" t="s">
        <v>130</v>
      </c>
    </row>
    <row r="481" spans="1:12" x14ac:dyDescent="0.25">
      <c r="A481" t="s">
        <v>702</v>
      </c>
      <c r="B481" t="s">
        <v>1572</v>
      </c>
      <c r="D481" t="s">
        <v>768</v>
      </c>
      <c r="E481" t="s">
        <v>784</v>
      </c>
      <c r="F481" t="s">
        <v>770</v>
      </c>
      <c r="G481" t="s">
        <v>1573</v>
      </c>
      <c r="H481" t="s">
        <v>648</v>
      </c>
      <c r="I481" t="s">
        <v>780</v>
      </c>
      <c r="J481" t="s">
        <v>773</v>
      </c>
      <c r="K481" t="s">
        <v>130</v>
      </c>
      <c r="L481" t="s">
        <v>130</v>
      </c>
    </row>
    <row r="482" spans="1:12" x14ac:dyDescent="0.25">
      <c r="A482" t="s">
        <v>702</v>
      </c>
      <c r="B482" t="s">
        <v>1574</v>
      </c>
      <c r="D482" t="s">
        <v>768</v>
      </c>
      <c r="E482" t="s">
        <v>784</v>
      </c>
      <c r="F482" t="s">
        <v>770</v>
      </c>
      <c r="G482" t="s">
        <v>1257</v>
      </c>
      <c r="H482" t="s">
        <v>648</v>
      </c>
      <c r="I482" t="s">
        <v>780</v>
      </c>
      <c r="J482" t="s">
        <v>773</v>
      </c>
      <c r="K482" t="s">
        <v>130</v>
      </c>
      <c r="L482" t="s">
        <v>130</v>
      </c>
    </row>
    <row r="483" spans="1:12" x14ac:dyDescent="0.25">
      <c r="A483" t="s">
        <v>702</v>
      </c>
      <c r="B483" t="s">
        <v>1576</v>
      </c>
      <c r="D483" t="s">
        <v>768</v>
      </c>
      <c r="E483" t="s">
        <v>784</v>
      </c>
      <c r="F483" t="s">
        <v>770</v>
      </c>
      <c r="G483" t="s">
        <v>1618</v>
      </c>
      <c r="H483" t="s">
        <v>648</v>
      </c>
      <c r="I483" t="s">
        <v>780</v>
      </c>
      <c r="J483" t="s">
        <v>773</v>
      </c>
      <c r="K483" t="s">
        <v>130</v>
      </c>
      <c r="L483" t="s">
        <v>130</v>
      </c>
    </row>
    <row r="484" spans="1:12" x14ac:dyDescent="0.25">
      <c r="A484" t="s">
        <v>702</v>
      </c>
      <c r="B484" t="s">
        <v>1577</v>
      </c>
      <c r="D484" t="s">
        <v>768</v>
      </c>
      <c r="E484" t="s">
        <v>784</v>
      </c>
      <c r="F484" t="s">
        <v>770</v>
      </c>
      <c r="G484" t="s">
        <v>1619</v>
      </c>
      <c r="H484" t="s">
        <v>648</v>
      </c>
      <c r="I484" t="s">
        <v>780</v>
      </c>
      <c r="J484" t="s">
        <v>773</v>
      </c>
      <c r="K484" t="s">
        <v>130</v>
      </c>
      <c r="L484" t="s">
        <v>130</v>
      </c>
    </row>
    <row r="485" spans="1:12" x14ac:dyDescent="0.25">
      <c r="A485" t="s">
        <v>702</v>
      </c>
      <c r="B485" t="s">
        <v>1579</v>
      </c>
      <c r="D485" t="s">
        <v>768</v>
      </c>
      <c r="E485" t="s">
        <v>784</v>
      </c>
      <c r="F485" t="s">
        <v>770</v>
      </c>
      <c r="G485" t="s">
        <v>1620</v>
      </c>
      <c r="H485" t="s">
        <v>648</v>
      </c>
      <c r="I485" t="s">
        <v>780</v>
      </c>
      <c r="J485" t="s">
        <v>773</v>
      </c>
      <c r="K485" t="s">
        <v>130</v>
      </c>
      <c r="L485" t="s">
        <v>130</v>
      </c>
    </row>
    <row r="486" spans="1:12" x14ac:dyDescent="0.25">
      <c r="A486" t="s">
        <v>702</v>
      </c>
      <c r="B486" t="s">
        <v>1581</v>
      </c>
      <c r="D486" t="s">
        <v>768</v>
      </c>
      <c r="E486" t="s">
        <v>784</v>
      </c>
      <c r="F486" t="s">
        <v>770</v>
      </c>
      <c r="G486" t="s">
        <v>1620</v>
      </c>
      <c r="H486" t="s">
        <v>648</v>
      </c>
      <c r="I486" t="s">
        <v>780</v>
      </c>
      <c r="J486" t="s">
        <v>773</v>
      </c>
      <c r="K486" t="s">
        <v>130</v>
      </c>
      <c r="L486" t="s">
        <v>130</v>
      </c>
    </row>
    <row r="487" spans="1:12" x14ac:dyDescent="0.25">
      <c r="A487" t="s">
        <v>702</v>
      </c>
      <c r="B487" t="s">
        <v>1582</v>
      </c>
      <c r="D487" t="s">
        <v>768</v>
      </c>
      <c r="E487" t="s">
        <v>784</v>
      </c>
      <c r="F487" t="s">
        <v>770</v>
      </c>
      <c r="G487" t="s">
        <v>1112</v>
      </c>
      <c r="H487" t="s">
        <v>648</v>
      </c>
      <c r="I487" t="s">
        <v>780</v>
      </c>
      <c r="J487" t="s">
        <v>773</v>
      </c>
      <c r="K487" t="s">
        <v>130</v>
      </c>
      <c r="L487" t="s">
        <v>130</v>
      </c>
    </row>
    <row r="488" spans="1:12" x14ac:dyDescent="0.25">
      <c r="A488" t="s">
        <v>702</v>
      </c>
      <c r="B488" t="s">
        <v>1583</v>
      </c>
      <c r="D488" t="s">
        <v>768</v>
      </c>
      <c r="E488" t="s">
        <v>784</v>
      </c>
      <c r="F488" t="s">
        <v>770</v>
      </c>
      <c r="G488" t="s">
        <v>1356</v>
      </c>
      <c r="H488" t="s">
        <v>648</v>
      </c>
      <c r="I488" t="s">
        <v>780</v>
      </c>
      <c r="J488" t="s">
        <v>773</v>
      </c>
      <c r="K488" t="s">
        <v>130</v>
      </c>
      <c r="L488" t="s">
        <v>130</v>
      </c>
    </row>
    <row r="489" spans="1:12" x14ac:dyDescent="0.25">
      <c r="A489" t="s">
        <v>702</v>
      </c>
      <c r="B489" t="s">
        <v>1584</v>
      </c>
      <c r="D489" t="s">
        <v>768</v>
      </c>
      <c r="E489" t="s">
        <v>784</v>
      </c>
      <c r="F489" t="s">
        <v>770</v>
      </c>
      <c r="G489" t="s">
        <v>1126</v>
      </c>
      <c r="H489" t="s">
        <v>648</v>
      </c>
      <c r="I489" t="s">
        <v>780</v>
      </c>
      <c r="J489" t="s">
        <v>773</v>
      </c>
      <c r="K489" t="s">
        <v>130</v>
      </c>
      <c r="L489" t="s">
        <v>130</v>
      </c>
    </row>
    <row r="490" spans="1:12" x14ac:dyDescent="0.25">
      <c r="A490" t="s">
        <v>702</v>
      </c>
      <c r="B490" t="s">
        <v>1586</v>
      </c>
      <c r="D490" t="s">
        <v>768</v>
      </c>
      <c r="E490" t="s">
        <v>784</v>
      </c>
      <c r="F490" t="s">
        <v>770</v>
      </c>
      <c r="G490" t="s">
        <v>811</v>
      </c>
      <c r="H490" t="s">
        <v>648</v>
      </c>
      <c r="I490" t="s">
        <v>780</v>
      </c>
      <c r="J490" t="s">
        <v>773</v>
      </c>
      <c r="K490" t="s">
        <v>130</v>
      </c>
      <c r="L490" t="s">
        <v>130</v>
      </c>
    </row>
    <row r="491" spans="1:12" x14ac:dyDescent="0.25">
      <c r="A491" t="s">
        <v>702</v>
      </c>
      <c r="B491" t="s">
        <v>1594</v>
      </c>
      <c r="D491" t="s">
        <v>768</v>
      </c>
      <c r="E491" t="s">
        <v>784</v>
      </c>
      <c r="F491" t="s">
        <v>770</v>
      </c>
      <c r="G491" t="s">
        <v>811</v>
      </c>
      <c r="H491" t="s">
        <v>648</v>
      </c>
      <c r="I491" t="s">
        <v>780</v>
      </c>
      <c r="J491" t="s">
        <v>773</v>
      </c>
      <c r="K491" t="s">
        <v>130</v>
      </c>
      <c r="L491" t="s">
        <v>130</v>
      </c>
    </row>
    <row r="492" spans="1:12" x14ac:dyDescent="0.25">
      <c r="A492" t="s">
        <v>702</v>
      </c>
      <c r="B492" t="s">
        <v>1587</v>
      </c>
      <c r="D492" t="s">
        <v>768</v>
      </c>
      <c r="E492" t="s">
        <v>784</v>
      </c>
      <c r="F492" t="s">
        <v>770</v>
      </c>
      <c r="G492" t="s">
        <v>811</v>
      </c>
      <c r="H492" t="s">
        <v>648</v>
      </c>
      <c r="I492" t="s">
        <v>780</v>
      </c>
      <c r="J492" t="s">
        <v>773</v>
      </c>
      <c r="K492" t="s">
        <v>130</v>
      </c>
      <c r="L492" t="s">
        <v>130</v>
      </c>
    </row>
    <row r="493" spans="1:12" x14ac:dyDescent="0.25">
      <c r="A493" t="s">
        <v>702</v>
      </c>
      <c r="B493" t="s">
        <v>1588</v>
      </c>
      <c r="D493" t="s">
        <v>768</v>
      </c>
      <c r="E493" t="s">
        <v>784</v>
      </c>
      <c r="F493" t="s">
        <v>770</v>
      </c>
      <c r="G493" t="s">
        <v>811</v>
      </c>
      <c r="H493" t="s">
        <v>648</v>
      </c>
      <c r="I493" t="s">
        <v>780</v>
      </c>
      <c r="J493" t="s">
        <v>773</v>
      </c>
      <c r="K493" t="s">
        <v>130</v>
      </c>
      <c r="L493" t="s">
        <v>130</v>
      </c>
    </row>
    <row r="494" spans="1:12" x14ac:dyDescent="0.25">
      <c r="A494" t="s">
        <v>702</v>
      </c>
      <c r="B494" t="s">
        <v>1589</v>
      </c>
      <c r="D494" t="s">
        <v>768</v>
      </c>
      <c r="E494" t="s">
        <v>784</v>
      </c>
      <c r="F494" t="s">
        <v>770</v>
      </c>
      <c r="G494" t="s">
        <v>811</v>
      </c>
      <c r="H494" t="s">
        <v>648</v>
      </c>
      <c r="I494" t="s">
        <v>780</v>
      </c>
      <c r="J494" t="s">
        <v>773</v>
      </c>
      <c r="K494" t="s">
        <v>130</v>
      </c>
      <c r="L494" t="s">
        <v>130</v>
      </c>
    </row>
    <row r="495" spans="1:12" x14ac:dyDescent="0.25">
      <c r="A495" t="s">
        <v>702</v>
      </c>
      <c r="B495" t="s">
        <v>1590</v>
      </c>
      <c r="D495" t="s">
        <v>768</v>
      </c>
      <c r="E495" t="s">
        <v>784</v>
      </c>
      <c r="F495" t="s">
        <v>770</v>
      </c>
      <c r="G495" t="s">
        <v>1591</v>
      </c>
      <c r="H495" t="s">
        <v>648</v>
      </c>
      <c r="I495" t="s">
        <v>780</v>
      </c>
      <c r="J495" t="s">
        <v>773</v>
      </c>
      <c r="K495" t="s">
        <v>130</v>
      </c>
      <c r="L495" t="s">
        <v>130</v>
      </c>
    </row>
    <row r="496" spans="1:12" x14ac:dyDescent="0.25">
      <c r="A496" t="s">
        <v>702</v>
      </c>
      <c r="B496" t="s">
        <v>1592</v>
      </c>
      <c r="D496" t="s">
        <v>768</v>
      </c>
      <c r="E496" t="s">
        <v>784</v>
      </c>
      <c r="F496" t="s">
        <v>770</v>
      </c>
      <c r="G496" t="s">
        <v>1591</v>
      </c>
      <c r="H496" t="s">
        <v>648</v>
      </c>
      <c r="I496" t="s">
        <v>780</v>
      </c>
      <c r="J496" t="s">
        <v>773</v>
      </c>
      <c r="K496" t="s">
        <v>130</v>
      </c>
      <c r="L496" t="s">
        <v>130</v>
      </c>
    </row>
    <row r="497" spans="1:12" x14ac:dyDescent="0.25">
      <c r="A497" t="s">
        <v>702</v>
      </c>
      <c r="B497" t="s">
        <v>1593</v>
      </c>
      <c r="D497" t="s">
        <v>768</v>
      </c>
      <c r="E497" t="s">
        <v>784</v>
      </c>
      <c r="F497" t="s">
        <v>770</v>
      </c>
      <c r="G497" t="s">
        <v>1591</v>
      </c>
      <c r="H497" t="s">
        <v>648</v>
      </c>
      <c r="I497" t="s">
        <v>780</v>
      </c>
      <c r="J497" t="s">
        <v>773</v>
      </c>
      <c r="K497" t="s">
        <v>130</v>
      </c>
      <c r="L497" t="s">
        <v>130</v>
      </c>
    </row>
    <row r="498" spans="1:12" x14ac:dyDescent="0.25">
      <c r="A498" t="s">
        <v>702</v>
      </c>
      <c r="B498" t="s">
        <v>1599</v>
      </c>
      <c r="D498" t="s">
        <v>768</v>
      </c>
      <c r="E498" t="s">
        <v>784</v>
      </c>
      <c r="F498" t="s">
        <v>770</v>
      </c>
      <c r="G498" t="s">
        <v>1621</v>
      </c>
      <c r="H498" t="s">
        <v>648</v>
      </c>
      <c r="I498" t="s">
        <v>780</v>
      </c>
      <c r="J498" t="s">
        <v>773</v>
      </c>
      <c r="K498" t="s">
        <v>130</v>
      </c>
      <c r="L498" t="s">
        <v>130</v>
      </c>
    </row>
    <row r="499" spans="1:12" x14ac:dyDescent="0.25">
      <c r="A499" t="s">
        <v>702</v>
      </c>
      <c r="B499" t="s">
        <v>1596</v>
      </c>
      <c r="D499" t="s">
        <v>768</v>
      </c>
      <c r="E499" t="s">
        <v>784</v>
      </c>
      <c r="F499" t="s">
        <v>770</v>
      </c>
      <c r="G499" t="s">
        <v>1597</v>
      </c>
      <c r="H499" t="s">
        <v>648</v>
      </c>
      <c r="I499" t="s">
        <v>780</v>
      </c>
      <c r="J499" t="s">
        <v>773</v>
      </c>
      <c r="K499" t="s">
        <v>130</v>
      </c>
      <c r="L499" t="s">
        <v>130</v>
      </c>
    </row>
    <row r="500" spans="1:12" x14ac:dyDescent="0.25">
      <c r="A500" t="s">
        <v>702</v>
      </c>
      <c r="B500" t="s">
        <v>1598</v>
      </c>
      <c r="D500" t="s">
        <v>768</v>
      </c>
      <c r="E500" t="s">
        <v>784</v>
      </c>
      <c r="F500" t="s">
        <v>770</v>
      </c>
      <c r="G500" t="s">
        <v>1597</v>
      </c>
      <c r="H500" t="s">
        <v>648</v>
      </c>
      <c r="I500" t="s">
        <v>780</v>
      </c>
      <c r="J500" t="s">
        <v>773</v>
      </c>
      <c r="K500" t="s">
        <v>130</v>
      </c>
      <c r="L500" t="s">
        <v>130</v>
      </c>
    </row>
    <row r="501" spans="1:12" x14ac:dyDescent="0.25">
      <c r="A501" t="s">
        <v>702</v>
      </c>
      <c r="B501" t="s">
        <v>1600</v>
      </c>
      <c r="D501" t="s">
        <v>768</v>
      </c>
      <c r="E501" t="s">
        <v>784</v>
      </c>
      <c r="F501" t="s">
        <v>770</v>
      </c>
      <c r="G501" t="s">
        <v>1622</v>
      </c>
      <c r="H501" t="s">
        <v>648</v>
      </c>
      <c r="I501" t="s">
        <v>780</v>
      </c>
      <c r="J501" t="s">
        <v>773</v>
      </c>
      <c r="K501" t="s">
        <v>130</v>
      </c>
      <c r="L501" t="s">
        <v>130</v>
      </c>
    </row>
    <row r="502" spans="1:12" x14ac:dyDescent="0.25">
      <c r="A502" t="s">
        <v>702</v>
      </c>
      <c r="B502" t="s">
        <v>1602</v>
      </c>
      <c r="D502" t="s">
        <v>768</v>
      </c>
      <c r="E502" t="s">
        <v>784</v>
      </c>
      <c r="F502" t="s">
        <v>770</v>
      </c>
      <c r="G502" t="s">
        <v>1603</v>
      </c>
      <c r="H502" t="s">
        <v>648</v>
      </c>
      <c r="I502" t="s">
        <v>780</v>
      </c>
      <c r="J502" t="s">
        <v>773</v>
      </c>
      <c r="K502" t="s">
        <v>130</v>
      </c>
      <c r="L502" t="s">
        <v>130</v>
      </c>
    </row>
    <row r="503" spans="1:12" x14ac:dyDescent="0.25">
      <c r="A503" t="s">
        <v>702</v>
      </c>
      <c r="B503" t="s">
        <v>1607</v>
      </c>
      <c r="D503" t="s">
        <v>768</v>
      </c>
      <c r="E503" t="s">
        <v>784</v>
      </c>
      <c r="F503" t="s">
        <v>770</v>
      </c>
      <c r="G503" t="s">
        <v>1623</v>
      </c>
      <c r="H503" t="s">
        <v>648</v>
      </c>
      <c r="I503" t="s">
        <v>780</v>
      </c>
      <c r="J503" t="s">
        <v>773</v>
      </c>
      <c r="K503" t="s">
        <v>130</v>
      </c>
      <c r="L503" t="s">
        <v>130</v>
      </c>
    </row>
    <row r="504" spans="1:12" x14ac:dyDescent="0.25">
      <c r="A504" t="s">
        <v>702</v>
      </c>
      <c r="B504" t="s">
        <v>1609</v>
      </c>
      <c r="D504" t="s">
        <v>768</v>
      </c>
      <c r="E504" t="s">
        <v>784</v>
      </c>
      <c r="F504" t="s">
        <v>770</v>
      </c>
      <c r="G504" t="s">
        <v>1623</v>
      </c>
      <c r="H504" t="s">
        <v>648</v>
      </c>
      <c r="I504" t="s">
        <v>780</v>
      </c>
      <c r="J504" t="s">
        <v>773</v>
      </c>
      <c r="K504" t="s">
        <v>130</v>
      </c>
      <c r="L504" t="s">
        <v>130</v>
      </c>
    </row>
    <row r="505" spans="1:12" x14ac:dyDescent="0.25">
      <c r="A505" t="s">
        <v>702</v>
      </c>
      <c r="B505" t="s">
        <v>1610</v>
      </c>
      <c r="D505" t="s">
        <v>768</v>
      </c>
      <c r="E505" t="s">
        <v>784</v>
      </c>
      <c r="F505" t="s">
        <v>770</v>
      </c>
      <c r="G505" t="s">
        <v>1624</v>
      </c>
      <c r="H505" t="s">
        <v>648</v>
      </c>
      <c r="I505" t="s">
        <v>780</v>
      </c>
      <c r="J505" t="s">
        <v>773</v>
      </c>
      <c r="K505" t="s">
        <v>130</v>
      </c>
      <c r="L505" t="s">
        <v>130</v>
      </c>
    </row>
    <row r="506" spans="1:12" x14ac:dyDescent="0.25">
      <c r="A506" t="s">
        <v>702</v>
      </c>
      <c r="B506" t="s">
        <v>1604</v>
      </c>
      <c r="D506" t="s">
        <v>768</v>
      </c>
      <c r="E506" t="s">
        <v>784</v>
      </c>
      <c r="F506" t="s">
        <v>770</v>
      </c>
      <c r="G506" t="s">
        <v>1625</v>
      </c>
      <c r="H506" t="s">
        <v>648</v>
      </c>
      <c r="I506" t="s">
        <v>780</v>
      </c>
      <c r="J506" t="s">
        <v>773</v>
      </c>
      <c r="K506" t="s">
        <v>130</v>
      </c>
      <c r="L506" t="s">
        <v>130</v>
      </c>
    </row>
    <row r="507" spans="1:12" x14ac:dyDescent="0.25">
      <c r="A507" t="s">
        <v>702</v>
      </c>
      <c r="B507" t="s">
        <v>1606</v>
      </c>
      <c r="D507" t="s">
        <v>768</v>
      </c>
      <c r="E507" t="s">
        <v>784</v>
      </c>
      <c r="F507" t="s">
        <v>770</v>
      </c>
      <c r="G507" t="s">
        <v>1625</v>
      </c>
      <c r="H507" t="s">
        <v>648</v>
      </c>
      <c r="I507" t="s">
        <v>780</v>
      </c>
      <c r="J507" t="s">
        <v>773</v>
      </c>
      <c r="K507" t="s">
        <v>130</v>
      </c>
      <c r="L507" t="s">
        <v>130</v>
      </c>
    </row>
    <row r="508" spans="1:12" x14ac:dyDescent="0.25">
      <c r="A508" t="s">
        <v>703</v>
      </c>
      <c r="B508" t="s">
        <v>1626</v>
      </c>
      <c r="D508" t="s">
        <v>768</v>
      </c>
      <c r="E508" t="s">
        <v>1276</v>
      </c>
      <c r="F508" t="s">
        <v>770</v>
      </c>
      <c r="G508" t="s">
        <v>130</v>
      </c>
      <c r="H508" t="s">
        <v>1627</v>
      </c>
      <c r="I508" t="s">
        <v>804</v>
      </c>
      <c r="J508" t="s">
        <v>1628</v>
      </c>
      <c r="K508" t="s">
        <v>130</v>
      </c>
      <c r="L508" t="s">
        <v>130</v>
      </c>
    </row>
    <row r="509" spans="1:12" x14ac:dyDescent="0.25">
      <c r="A509" t="s">
        <v>703</v>
      </c>
      <c r="B509" t="s">
        <v>1629</v>
      </c>
      <c r="D509" t="s">
        <v>768</v>
      </c>
      <c r="E509" t="s">
        <v>769</v>
      </c>
      <c r="F509" t="s">
        <v>770</v>
      </c>
      <c r="G509" t="s">
        <v>1630</v>
      </c>
      <c r="H509" t="s">
        <v>648</v>
      </c>
      <c r="I509" t="s">
        <v>780</v>
      </c>
      <c r="J509" t="s">
        <v>773</v>
      </c>
      <c r="K509" t="s">
        <v>1631</v>
      </c>
      <c r="L509" t="s">
        <v>1632</v>
      </c>
    </row>
    <row r="510" spans="1:12" x14ac:dyDescent="0.25">
      <c r="A510" t="s">
        <v>703</v>
      </c>
      <c r="B510" t="s">
        <v>1633</v>
      </c>
      <c r="C510" t="s">
        <v>792</v>
      </c>
      <c r="D510" t="s">
        <v>1634</v>
      </c>
      <c r="E510" t="s">
        <v>829</v>
      </c>
      <c r="F510" t="s">
        <v>130</v>
      </c>
      <c r="G510" t="s">
        <v>130</v>
      </c>
      <c r="H510" t="s">
        <v>1635</v>
      </c>
      <c r="I510" t="s">
        <v>804</v>
      </c>
      <c r="J510" t="s">
        <v>1628</v>
      </c>
      <c r="K510" t="s">
        <v>1636</v>
      </c>
      <c r="L510" t="s">
        <v>1637</v>
      </c>
    </row>
    <row r="511" spans="1:12" x14ac:dyDescent="0.25">
      <c r="A511" t="s">
        <v>703</v>
      </c>
      <c r="B511" t="s">
        <v>1638</v>
      </c>
      <c r="D511" t="s">
        <v>768</v>
      </c>
      <c r="E511" t="s">
        <v>769</v>
      </c>
      <c r="F511" t="s">
        <v>770</v>
      </c>
      <c r="G511" t="s">
        <v>1639</v>
      </c>
      <c r="H511" t="s">
        <v>648</v>
      </c>
      <c r="I511" t="s">
        <v>830</v>
      </c>
      <c r="J511" t="s">
        <v>1021</v>
      </c>
      <c r="K511" t="s">
        <v>648</v>
      </c>
      <c r="L511" t="s">
        <v>928</v>
      </c>
    </row>
    <row r="512" spans="1:12" x14ac:dyDescent="0.25">
      <c r="A512" t="s">
        <v>703</v>
      </c>
      <c r="B512" t="s">
        <v>1640</v>
      </c>
      <c r="D512" t="s">
        <v>768</v>
      </c>
      <c r="E512" t="s">
        <v>848</v>
      </c>
      <c r="F512" t="s">
        <v>130</v>
      </c>
      <c r="G512" t="s">
        <v>898</v>
      </c>
      <c r="H512" t="s">
        <v>648</v>
      </c>
      <c r="I512" t="s">
        <v>804</v>
      </c>
      <c r="J512" t="s">
        <v>1628</v>
      </c>
      <c r="K512" t="s">
        <v>648</v>
      </c>
      <c r="L512" t="s">
        <v>928</v>
      </c>
    </row>
    <row r="513" spans="1:12" x14ac:dyDescent="0.25">
      <c r="A513" t="s">
        <v>703</v>
      </c>
      <c r="B513" t="s">
        <v>1641</v>
      </c>
      <c r="D513" t="s">
        <v>768</v>
      </c>
      <c r="E513" t="s">
        <v>825</v>
      </c>
      <c r="F513" t="s">
        <v>130</v>
      </c>
      <c r="G513" t="s">
        <v>1383</v>
      </c>
      <c r="H513" t="s">
        <v>648</v>
      </c>
      <c r="I513" t="s">
        <v>804</v>
      </c>
      <c r="J513" t="s">
        <v>1628</v>
      </c>
      <c r="K513" t="s">
        <v>1642</v>
      </c>
      <c r="L513" t="s">
        <v>1643</v>
      </c>
    </row>
    <row r="514" spans="1:12" x14ac:dyDescent="0.25">
      <c r="A514" t="s">
        <v>704</v>
      </c>
      <c r="B514" t="s">
        <v>1644</v>
      </c>
      <c r="C514" t="s">
        <v>783</v>
      </c>
      <c r="D514" t="s">
        <v>768</v>
      </c>
      <c r="E514" t="s">
        <v>784</v>
      </c>
      <c r="F514" t="s">
        <v>770</v>
      </c>
      <c r="G514" t="s">
        <v>1645</v>
      </c>
      <c r="H514" t="s">
        <v>648</v>
      </c>
      <c r="I514" t="s">
        <v>780</v>
      </c>
      <c r="J514" t="s">
        <v>773</v>
      </c>
      <c r="K514" t="s">
        <v>130</v>
      </c>
      <c r="L514" t="s">
        <v>130</v>
      </c>
    </row>
    <row r="515" spans="1:12" x14ac:dyDescent="0.25">
      <c r="A515" t="s">
        <v>704</v>
      </c>
      <c r="B515" t="s">
        <v>1646</v>
      </c>
      <c r="D515" t="s">
        <v>768</v>
      </c>
      <c r="E515" t="s">
        <v>784</v>
      </c>
      <c r="F515" t="s">
        <v>770</v>
      </c>
      <c r="G515" t="s">
        <v>1647</v>
      </c>
      <c r="H515" t="s">
        <v>648</v>
      </c>
      <c r="I515" t="s">
        <v>780</v>
      </c>
      <c r="J515" t="s">
        <v>773</v>
      </c>
      <c r="K515" t="s">
        <v>130</v>
      </c>
      <c r="L515" t="s">
        <v>130</v>
      </c>
    </row>
    <row r="516" spans="1:12" x14ac:dyDescent="0.25">
      <c r="A516" t="s">
        <v>704</v>
      </c>
      <c r="B516" t="s">
        <v>1648</v>
      </c>
      <c r="D516" t="s">
        <v>768</v>
      </c>
      <c r="E516" t="s">
        <v>784</v>
      </c>
      <c r="F516" t="s">
        <v>770</v>
      </c>
      <c r="G516" t="s">
        <v>1647</v>
      </c>
      <c r="H516" t="s">
        <v>648</v>
      </c>
      <c r="I516" t="s">
        <v>780</v>
      </c>
      <c r="J516" t="s">
        <v>773</v>
      </c>
      <c r="K516" t="s">
        <v>130</v>
      </c>
      <c r="L516" t="s">
        <v>130</v>
      </c>
    </row>
    <row r="517" spans="1:12" x14ac:dyDescent="0.25">
      <c r="A517" t="s">
        <v>704</v>
      </c>
      <c r="B517" t="s">
        <v>1649</v>
      </c>
      <c r="D517" t="s">
        <v>768</v>
      </c>
      <c r="E517" t="s">
        <v>769</v>
      </c>
      <c r="F517" t="s">
        <v>770</v>
      </c>
      <c r="G517" t="s">
        <v>779</v>
      </c>
      <c r="H517" t="s">
        <v>648</v>
      </c>
      <c r="I517" t="s">
        <v>780</v>
      </c>
      <c r="J517" t="s">
        <v>773</v>
      </c>
      <c r="K517" t="s">
        <v>648</v>
      </c>
      <c r="L517" t="s">
        <v>928</v>
      </c>
    </row>
    <row r="518" spans="1:12" x14ac:dyDescent="0.25">
      <c r="A518" t="s">
        <v>704</v>
      </c>
      <c r="B518" t="s">
        <v>1650</v>
      </c>
      <c r="D518" t="s">
        <v>768</v>
      </c>
      <c r="E518" t="s">
        <v>769</v>
      </c>
      <c r="F518" t="s">
        <v>770</v>
      </c>
      <c r="G518" t="s">
        <v>779</v>
      </c>
      <c r="H518" t="s">
        <v>648</v>
      </c>
      <c r="I518" t="s">
        <v>780</v>
      </c>
      <c r="J518" t="s">
        <v>773</v>
      </c>
      <c r="K518" t="s">
        <v>648</v>
      </c>
      <c r="L518" t="s">
        <v>836</v>
      </c>
    </row>
    <row r="519" spans="1:12" x14ac:dyDescent="0.25">
      <c r="A519" t="s">
        <v>222</v>
      </c>
      <c r="B519" t="s">
        <v>1651</v>
      </c>
      <c r="D519" t="s">
        <v>768</v>
      </c>
      <c r="E519" t="s">
        <v>769</v>
      </c>
      <c r="F519" t="s">
        <v>793</v>
      </c>
      <c r="G519" t="s">
        <v>1652</v>
      </c>
      <c r="H519" t="s">
        <v>648</v>
      </c>
      <c r="I519" t="s">
        <v>772</v>
      </c>
      <c r="J519" t="s">
        <v>773</v>
      </c>
      <c r="K519" t="s">
        <v>648</v>
      </c>
      <c r="L519" t="s">
        <v>928</v>
      </c>
    </row>
    <row r="520" spans="1:12" x14ac:dyDescent="0.25">
      <c r="A520" t="s">
        <v>222</v>
      </c>
      <c r="B520" t="s">
        <v>1653</v>
      </c>
      <c r="C520" t="s">
        <v>792</v>
      </c>
      <c r="D520" t="s">
        <v>768</v>
      </c>
      <c r="E520" t="s">
        <v>848</v>
      </c>
      <c r="F520" t="s">
        <v>770</v>
      </c>
      <c r="G520" t="s">
        <v>1618</v>
      </c>
      <c r="H520" t="s">
        <v>648</v>
      </c>
      <c r="I520" t="s">
        <v>874</v>
      </c>
      <c r="J520" t="s">
        <v>1493</v>
      </c>
      <c r="K520" t="s">
        <v>1654</v>
      </c>
      <c r="L520" t="s">
        <v>1655</v>
      </c>
    </row>
    <row r="521" spans="1:12" x14ac:dyDescent="0.25">
      <c r="A521" t="s">
        <v>222</v>
      </c>
      <c r="B521" t="s">
        <v>1656</v>
      </c>
      <c r="D521" t="s">
        <v>768</v>
      </c>
      <c r="E521" t="s">
        <v>940</v>
      </c>
      <c r="F521" t="s">
        <v>770</v>
      </c>
      <c r="G521" t="s">
        <v>1657</v>
      </c>
      <c r="H521" t="s">
        <v>648</v>
      </c>
      <c r="I521" t="s">
        <v>780</v>
      </c>
      <c r="J521" t="s">
        <v>773</v>
      </c>
      <c r="K521" t="s">
        <v>648</v>
      </c>
      <c r="L521" t="s">
        <v>648</v>
      </c>
    </row>
    <row r="522" spans="1:12" x14ac:dyDescent="0.25">
      <c r="A522" t="s">
        <v>222</v>
      </c>
      <c r="B522" t="s">
        <v>1658</v>
      </c>
      <c r="C522" t="s">
        <v>783</v>
      </c>
      <c r="D522" t="s">
        <v>768</v>
      </c>
      <c r="E522" t="s">
        <v>784</v>
      </c>
      <c r="F522" t="s">
        <v>770</v>
      </c>
      <c r="G522" t="s">
        <v>1101</v>
      </c>
      <c r="H522" t="s">
        <v>648</v>
      </c>
      <c r="I522" t="s">
        <v>780</v>
      </c>
      <c r="J522" t="s">
        <v>773</v>
      </c>
      <c r="K522" t="s">
        <v>130</v>
      </c>
      <c r="L522" t="s">
        <v>130</v>
      </c>
    </row>
    <row r="523" spans="1:12" x14ac:dyDescent="0.25">
      <c r="A523" t="s">
        <v>222</v>
      </c>
      <c r="B523" t="s">
        <v>1659</v>
      </c>
      <c r="D523" t="s">
        <v>1543</v>
      </c>
      <c r="E523" t="s">
        <v>848</v>
      </c>
      <c r="F523" t="s">
        <v>867</v>
      </c>
      <c r="G523" t="s">
        <v>944</v>
      </c>
      <c r="H523" t="s">
        <v>648</v>
      </c>
      <c r="I523" t="s">
        <v>830</v>
      </c>
      <c r="J523" t="s">
        <v>1536</v>
      </c>
      <c r="K523" t="s">
        <v>648</v>
      </c>
      <c r="L523" t="s">
        <v>648</v>
      </c>
    </row>
    <row r="524" spans="1:12" x14ac:dyDescent="0.25">
      <c r="A524" t="s">
        <v>222</v>
      </c>
      <c r="B524" t="s">
        <v>1660</v>
      </c>
      <c r="C524" t="s">
        <v>792</v>
      </c>
      <c r="D524" t="s">
        <v>834</v>
      </c>
      <c r="E524" t="s">
        <v>769</v>
      </c>
      <c r="F524" t="s">
        <v>793</v>
      </c>
      <c r="G524" t="s">
        <v>130</v>
      </c>
      <c r="H524" t="s">
        <v>870</v>
      </c>
      <c r="I524" t="s">
        <v>874</v>
      </c>
      <c r="J524" t="s">
        <v>1493</v>
      </c>
      <c r="K524" t="s">
        <v>1661</v>
      </c>
      <c r="L524" t="s">
        <v>1662</v>
      </c>
    </row>
    <row r="525" spans="1:12" x14ac:dyDescent="0.25">
      <c r="A525" t="s">
        <v>222</v>
      </c>
      <c r="B525" t="s">
        <v>1663</v>
      </c>
      <c r="D525" t="s">
        <v>943</v>
      </c>
      <c r="E525" t="s">
        <v>829</v>
      </c>
      <c r="F525" t="s">
        <v>867</v>
      </c>
      <c r="G525" t="s">
        <v>1664</v>
      </c>
      <c r="H525" t="s">
        <v>648</v>
      </c>
      <c r="I525" t="s">
        <v>830</v>
      </c>
      <c r="J525" t="s">
        <v>1665</v>
      </c>
      <c r="K525" t="s">
        <v>1666</v>
      </c>
      <c r="L525" t="s">
        <v>1667</v>
      </c>
    </row>
    <row r="526" spans="1:12" x14ac:dyDescent="0.25">
      <c r="A526" t="s">
        <v>222</v>
      </c>
      <c r="B526" t="s">
        <v>1668</v>
      </c>
      <c r="D526" t="s">
        <v>768</v>
      </c>
      <c r="E526" t="s">
        <v>825</v>
      </c>
      <c r="F526" t="s">
        <v>770</v>
      </c>
      <c r="G526" t="s">
        <v>1215</v>
      </c>
      <c r="H526" t="s">
        <v>648</v>
      </c>
      <c r="I526" t="s">
        <v>874</v>
      </c>
      <c r="J526" t="s">
        <v>1493</v>
      </c>
      <c r="K526" t="s">
        <v>648</v>
      </c>
      <c r="L526" t="s">
        <v>813</v>
      </c>
    </row>
    <row r="527" spans="1:12" x14ac:dyDescent="0.25">
      <c r="A527" t="s">
        <v>222</v>
      </c>
      <c r="B527" t="s">
        <v>1669</v>
      </c>
      <c r="C527" t="s">
        <v>792</v>
      </c>
      <c r="D527" t="s">
        <v>986</v>
      </c>
      <c r="E527" t="s">
        <v>829</v>
      </c>
      <c r="F527" t="s">
        <v>793</v>
      </c>
      <c r="G527" t="s">
        <v>1670</v>
      </c>
      <c r="H527" t="s">
        <v>648</v>
      </c>
      <c r="I527" t="s">
        <v>830</v>
      </c>
      <c r="J527" t="s">
        <v>1671</v>
      </c>
      <c r="K527" t="s">
        <v>1672</v>
      </c>
      <c r="L527" t="s">
        <v>1673</v>
      </c>
    </row>
    <row r="528" spans="1:12" x14ac:dyDescent="0.25">
      <c r="A528" t="s">
        <v>222</v>
      </c>
      <c r="B528" t="s">
        <v>1674</v>
      </c>
      <c r="C528" t="s">
        <v>792</v>
      </c>
      <c r="D528" t="s">
        <v>841</v>
      </c>
      <c r="E528" t="s">
        <v>829</v>
      </c>
      <c r="F528" t="s">
        <v>130</v>
      </c>
      <c r="G528" t="s">
        <v>885</v>
      </c>
      <c r="H528" t="s">
        <v>648</v>
      </c>
      <c r="I528" t="s">
        <v>830</v>
      </c>
      <c r="J528" t="s">
        <v>1675</v>
      </c>
      <c r="K528" t="s">
        <v>1676</v>
      </c>
      <c r="L528" t="s">
        <v>648</v>
      </c>
    </row>
    <row r="529" spans="1:12" x14ac:dyDescent="0.25">
      <c r="A529" t="s">
        <v>222</v>
      </c>
      <c r="B529" t="s">
        <v>991</v>
      </c>
      <c r="D529" t="s">
        <v>841</v>
      </c>
      <c r="E529" t="s">
        <v>848</v>
      </c>
      <c r="F529" t="s">
        <v>867</v>
      </c>
      <c r="G529" t="s">
        <v>989</v>
      </c>
      <c r="H529" t="s">
        <v>648</v>
      </c>
      <c r="I529" t="s">
        <v>830</v>
      </c>
      <c r="J529" t="s">
        <v>1503</v>
      </c>
      <c r="K529" t="s">
        <v>994</v>
      </c>
      <c r="L529" t="s">
        <v>648</v>
      </c>
    </row>
    <row r="530" spans="1:12" x14ac:dyDescent="0.25">
      <c r="A530" t="s">
        <v>222</v>
      </c>
      <c r="B530" t="s">
        <v>1003</v>
      </c>
      <c r="C530" t="s">
        <v>792</v>
      </c>
      <c r="D530" t="s">
        <v>841</v>
      </c>
      <c r="E530" t="s">
        <v>848</v>
      </c>
      <c r="F530" t="s">
        <v>867</v>
      </c>
      <c r="G530" t="s">
        <v>996</v>
      </c>
      <c r="H530" t="s">
        <v>648</v>
      </c>
      <c r="I530" t="s">
        <v>830</v>
      </c>
      <c r="J530" t="s">
        <v>1677</v>
      </c>
      <c r="K530" t="s">
        <v>1005</v>
      </c>
      <c r="L530" t="s">
        <v>966</v>
      </c>
    </row>
    <row r="531" spans="1:12" x14ac:dyDescent="0.25">
      <c r="A531" t="s">
        <v>222</v>
      </c>
      <c r="B531" t="s">
        <v>1678</v>
      </c>
      <c r="D531" t="s">
        <v>841</v>
      </c>
      <c r="E531" t="s">
        <v>848</v>
      </c>
      <c r="F531" t="s">
        <v>130</v>
      </c>
      <c r="G531" t="s">
        <v>130</v>
      </c>
      <c r="H531" t="s">
        <v>648</v>
      </c>
      <c r="I531" t="s">
        <v>899</v>
      </c>
      <c r="J531" t="s">
        <v>815</v>
      </c>
      <c r="K531" t="s">
        <v>901</v>
      </c>
      <c r="L531" t="s">
        <v>648</v>
      </c>
    </row>
    <row r="532" spans="1:12" x14ac:dyDescent="0.25">
      <c r="A532" t="s">
        <v>705</v>
      </c>
      <c r="B532" t="s">
        <v>1679</v>
      </c>
      <c r="D532" t="s">
        <v>768</v>
      </c>
      <c r="E532" t="s">
        <v>940</v>
      </c>
      <c r="F532" t="s">
        <v>770</v>
      </c>
      <c r="G532" t="s">
        <v>1680</v>
      </c>
      <c r="H532" t="s">
        <v>648</v>
      </c>
      <c r="I532" t="s">
        <v>780</v>
      </c>
      <c r="J532" t="s">
        <v>773</v>
      </c>
      <c r="K532" t="s">
        <v>1681</v>
      </c>
      <c r="L532" t="s">
        <v>1682</v>
      </c>
    </row>
    <row r="533" spans="1:12" x14ac:dyDescent="0.25">
      <c r="A533" t="s">
        <v>705</v>
      </c>
      <c r="B533" t="s">
        <v>1683</v>
      </c>
      <c r="C533" t="s">
        <v>792</v>
      </c>
      <c r="D533" t="s">
        <v>1029</v>
      </c>
      <c r="E533" t="s">
        <v>769</v>
      </c>
      <c r="F533" t="s">
        <v>770</v>
      </c>
      <c r="G533" t="s">
        <v>1261</v>
      </c>
      <c r="H533" t="s">
        <v>648</v>
      </c>
      <c r="I533" t="s">
        <v>780</v>
      </c>
      <c r="J533" t="s">
        <v>773</v>
      </c>
      <c r="K533" t="s">
        <v>648</v>
      </c>
      <c r="L533" t="s">
        <v>1684</v>
      </c>
    </row>
    <row r="534" spans="1:12" x14ac:dyDescent="0.25">
      <c r="A534" t="s">
        <v>705</v>
      </c>
      <c r="B534" t="s">
        <v>1685</v>
      </c>
      <c r="D534" t="s">
        <v>768</v>
      </c>
      <c r="E534" t="s">
        <v>769</v>
      </c>
      <c r="F534" t="s">
        <v>770</v>
      </c>
      <c r="G534" t="s">
        <v>779</v>
      </c>
      <c r="H534" t="s">
        <v>648</v>
      </c>
      <c r="I534" t="s">
        <v>780</v>
      </c>
      <c r="J534" t="s">
        <v>773</v>
      </c>
      <c r="K534" t="s">
        <v>648</v>
      </c>
      <c r="L534" t="s">
        <v>813</v>
      </c>
    </row>
    <row r="535" spans="1:12" x14ac:dyDescent="0.25">
      <c r="A535" t="s">
        <v>706</v>
      </c>
      <c r="B535" t="s">
        <v>1686</v>
      </c>
      <c r="D535" t="s">
        <v>648</v>
      </c>
      <c r="E535" t="s">
        <v>784</v>
      </c>
      <c r="F535" t="s">
        <v>130</v>
      </c>
      <c r="G535" t="s">
        <v>771</v>
      </c>
      <c r="H535" t="s">
        <v>771</v>
      </c>
      <c r="I535" t="s">
        <v>1687</v>
      </c>
      <c r="J535" t="s">
        <v>997</v>
      </c>
      <c r="K535" t="s">
        <v>130</v>
      </c>
      <c r="L535" t="s">
        <v>130</v>
      </c>
    </row>
    <row r="536" spans="1:12" x14ac:dyDescent="0.25">
      <c r="A536" t="s">
        <v>707</v>
      </c>
      <c r="B536" t="s">
        <v>1688</v>
      </c>
      <c r="D536" t="s">
        <v>768</v>
      </c>
      <c r="E536" t="s">
        <v>769</v>
      </c>
      <c r="F536" t="s">
        <v>770</v>
      </c>
      <c r="G536" t="s">
        <v>771</v>
      </c>
      <c r="H536" t="s">
        <v>771</v>
      </c>
      <c r="I536" t="s">
        <v>780</v>
      </c>
      <c r="J536" t="s">
        <v>773</v>
      </c>
      <c r="K536" t="s">
        <v>1689</v>
      </c>
      <c r="L536" t="s">
        <v>1690</v>
      </c>
    </row>
    <row r="537" spans="1:12" x14ac:dyDescent="0.25">
      <c r="A537" t="s">
        <v>707</v>
      </c>
      <c r="B537" t="s">
        <v>1691</v>
      </c>
      <c r="D537" t="s">
        <v>1692</v>
      </c>
      <c r="E537" t="s">
        <v>769</v>
      </c>
      <c r="F537" t="s">
        <v>770</v>
      </c>
      <c r="G537" t="s">
        <v>779</v>
      </c>
      <c r="H537" t="s">
        <v>648</v>
      </c>
      <c r="I537" t="s">
        <v>780</v>
      </c>
      <c r="J537" t="s">
        <v>773</v>
      </c>
      <c r="K537" t="s">
        <v>648</v>
      </c>
      <c r="L537" t="s">
        <v>648</v>
      </c>
    </row>
    <row r="538" spans="1:12" x14ac:dyDescent="0.25">
      <c r="A538" t="s">
        <v>452</v>
      </c>
      <c r="B538" t="s">
        <v>1693</v>
      </c>
      <c r="D538" t="s">
        <v>768</v>
      </c>
      <c r="E538" t="s">
        <v>769</v>
      </c>
      <c r="F538" t="s">
        <v>770</v>
      </c>
      <c r="G538" t="s">
        <v>1694</v>
      </c>
      <c r="H538" t="s">
        <v>648</v>
      </c>
      <c r="I538" t="s">
        <v>780</v>
      </c>
      <c r="J538" t="s">
        <v>773</v>
      </c>
      <c r="K538" t="s">
        <v>648</v>
      </c>
      <c r="L538" t="s">
        <v>648</v>
      </c>
    </row>
    <row r="539" spans="1:12" x14ac:dyDescent="0.25">
      <c r="A539" t="s">
        <v>452</v>
      </c>
      <c r="B539" t="s">
        <v>1695</v>
      </c>
      <c r="D539" t="s">
        <v>768</v>
      </c>
      <c r="E539" t="s">
        <v>784</v>
      </c>
      <c r="F539" t="s">
        <v>867</v>
      </c>
      <c r="G539" t="s">
        <v>1696</v>
      </c>
      <c r="H539" t="s">
        <v>648</v>
      </c>
      <c r="I539" t="s">
        <v>874</v>
      </c>
      <c r="J539" t="s">
        <v>1671</v>
      </c>
      <c r="K539" t="s">
        <v>130</v>
      </c>
      <c r="L539" t="s">
        <v>130</v>
      </c>
    </row>
    <row r="540" spans="1:12" x14ac:dyDescent="0.25">
      <c r="A540" t="s">
        <v>452</v>
      </c>
      <c r="B540" t="s">
        <v>1697</v>
      </c>
      <c r="C540" t="s">
        <v>783</v>
      </c>
      <c r="D540" t="s">
        <v>768</v>
      </c>
      <c r="E540" t="s">
        <v>784</v>
      </c>
      <c r="F540" t="s">
        <v>770</v>
      </c>
      <c r="G540" t="s">
        <v>1698</v>
      </c>
      <c r="H540" t="s">
        <v>648</v>
      </c>
      <c r="I540" t="s">
        <v>780</v>
      </c>
      <c r="J540" t="s">
        <v>773</v>
      </c>
      <c r="K540" t="s">
        <v>130</v>
      </c>
      <c r="L540" t="s">
        <v>130</v>
      </c>
    </row>
    <row r="541" spans="1:12" x14ac:dyDescent="0.25">
      <c r="A541" t="s">
        <v>452</v>
      </c>
      <c r="B541" t="s">
        <v>1699</v>
      </c>
      <c r="C541" t="s">
        <v>792</v>
      </c>
      <c r="D541" t="s">
        <v>841</v>
      </c>
      <c r="E541" t="s">
        <v>769</v>
      </c>
      <c r="F541" t="s">
        <v>770</v>
      </c>
      <c r="G541" t="s">
        <v>130</v>
      </c>
      <c r="H541" t="s">
        <v>1700</v>
      </c>
      <c r="I541" t="s">
        <v>874</v>
      </c>
      <c r="J541" t="s">
        <v>1671</v>
      </c>
      <c r="K541" t="s">
        <v>1701</v>
      </c>
      <c r="L541" t="s">
        <v>648</v>
      </c>
    </row>
    <row r="542" spans="1:12" x14ac:dyDescent="0.25">
      <c r="A542" t="s">
        <v>452</v>
      </c>
      <c r="B542" t="s">
        <v>884</v>
      </c>
      <c r="D542" t="s">
        <v>841</v>
      </c>
      <c r="E542" t="s">
        <v>829</v>
      </c>
      <c r="F542" t="s">
        <v>867</v>
      </c>
      <c r="G542" t="s">
        <v>835</v>
      </c>
      <c r="H542" t="s">
        <v>648</v>
      </c>
      <c r="I542" t="s">
        <v>830</v>
      </c>
      <c r="J542" t="s">
        <v>1702</v>
      </c>
      <c r="K542" t="s">
        <v>886</v>
      </c>
      <c r="L542" t="s">
        <v>648</v>
      </c>
    </row>
    <row r="543" spans="1:12" x14ac:dyDescent="0.25">
      <c r="A543" t="s">
        <v>452</v>
      </c>
      <c r="B543" t="s">
        <v>1703</v>
      </c>
      <c r="C543" t="s">
        <v>792</v>
      </c>
      <c r="D543" t="s">
        <v>881</v>
      </c>
      <c r="E543" t="s">
        <v>829</v>
      </c>
      <c r="F543" t="s">
        <v>867</v>
      </c>
      <c r="G543" t="s">
        <v>835</v>
      </c>
      <c r="H543" t="s">
        <v>648</v>
      </c>
      <c r="I543" t="s">
        <v>830</v>
      </c>
      <c r="J543" t="s">
        <v>1702</v>
      </c>
      <c r="K543" t="s">
        <v>648</v>
      </c>
      <c r="L543" t="s">
        <v>648</v>
      </c>
    </row>
    <row r="544" spans="1:12" x14ac:dyDescent="0.25">
      <c r="A544" t="s">
        <v>452</v>
      </c>
      <c r="B544" t="s">
        <v>1704</v>
      </c>
      <c r="D544" t="s">
        <v>834</v>
      </c>
      <c r="E544" t="s">
        <v>829</v>
      </c>
      <c r="F544" t="s">
        <v>867</v>
      </c>
      <c r="G544" t="s">
        <v>992</v>
      </c>
      <c r="H544" t="s">
        <v>648</v>
      </c>
      <c r="I544" t="s">
        <v>830</v>
      </c>
      <c r="J544" t="s">
        <v>1522</v>
      </c>
      <c r="K544" t="s">
        <v>648</v>
      </c>
      <c r="L544" t="s">
        <v>648</v>
      </c>
    </row>
    <row r="545" spans="1:12" x14ac:dyDescent="0.25">
      <c r="A545" t="s">
        <v>452</v>
      </c>
      <c r="B545" t="s">
        <v>1003</v>
      </c>
      <c r="C545" t="s">
        <v>792</v>
      </c>
      <c r="D545" t="s">
        <v>841</v>
      </c>
      <c r="E545" t="s">
        <v>848</v>
      </c>
      <c r="F545" t="s">
        <v>867</v>
      </c>
      <c r="G545" t="s">
        <v>1170</v>
      </c>
      <c r="H545" t="s">
        <v>648</v>
      </c>
      <c r="I545" t="s">
        <v>830</v>
      </c>
      <c r="J545" t="s">
        <v>1705</v>
      </c>
      <c r="K545" t="s">
        <v>1005</v>
      </c>
      <c r="L545" t="s">
        <v>966</v>
      </c>
    </row>
    <row r="546" spans="1:12" x14ac:dyDescent="0.25">
      <c r="A546" t="s">
        <v>452</v>
      </c>
      <c r="B546" t="s">
        <v>902</v>
      </c>
      <c r="D546" t="s">
        <v>896</v>
      </c>
      <c r="E546" t="s">
        <v>897</v>
      </c>
      <c r="F546" t="s">
        <v>130</v>
      </c>
      <c r="G546" t="s">
        <v>1383</v>
      </c>
      <c r="H546" t="s">
        <v>648</v>
      </c>
      <c r="I546" t="s">
        <v>899</v>
      </c>
      <c r="J546" t="s">
        <v>900</v>
      </c>
      <c r="K546" t="s">
        <v>904</v>
      </c>
      <c r="L546" t="s">
        <v>648</v>
      </c>
    </row>
    <row r="547" spans="1:12" x14ac:dyDescent="0.25">
      <c r="A547" t="s">
        <v>452</v>
      </c>
      <c r="B547" t="s">
        <v>1706</v>
      </c>
      <c r="D547" t="s">
        <v>841</v>
      </c>
      <c r="E547" t="s">
        <v>848</v>
      </c>
      <c r="F547" t="s">
        <v>130</v>
      </c>
      <c r="G547" t="s">
        <v>130</v>
      </c>
      <c r="H547" t="s">
        <v>648</v>
      </c>
      <c r="I547" t="s">
        <v>899</v>
      </c>
      <c r="J547" t="s">
        <v>982</v>
      </c>
      <c r="K547" t="s">
        <v>648</v>
      </c>
      <c r="L547" t="s">
        <v>648</v>
      </c>
    </row>
    <row r="548" spans="1:12" x14ac:dyDescent="0.25">
      <c r="A548" t="s">
        <v>452</v>
      </c>
      <c r="B548" t="s">
        <v>1707</v>
      </c>
      <c r="D548" t="s">
        <v>841</v>
      </c>
      <c r="E548" t="s">
        <v>848</v>
      </c>
      <c r="F548" t="s">
        <v>770</v>
      </c>
      <c r="G548" t="s">
        <v>130</v>
      </c>
      <c r="H548" t="s">
        <v>648</v>
      </c>
      <c r="I548" t="s">
        <v>899</v>
      </c>
      <c r="J548" t="s">
        <v>875</v>
      </c>
      <c r="K548" t="s">
        <v>901</v>
      </c>
      <c r="L548" t="s">
        <v>648</v>
      </c>
    </row>
    <row r="549" spans="1:12" x14ac:dyDescent="0.25">
      <c r="A549" t="s">
        <v>452</v>
      </c>
      <c r="B549" t="s">
        <v>1678</v>
      </c>
      <c r="D549" t="s">
        <v>841</v>
      </c>
      <c r="E549" t="s">
        <v>848</v>
      </c>
      <c r="F549" t="s">
        <v>770</v>
      </c>
      <c r="G549" t="s">
        <v>130</v>
      </c>
      <c r="H549" t="s">
        <v>648</v>
      </c>
      <c r="I549" t="s">
        <v>899</v>
      </c>
      <c r="J549" t="s">
        <v>815</v>
      </c>
      <c r="K549" t="s">
        <v>901</v>
      </c>
      <c r="L549" t="s">
        <v>648</v>
      </c>
    </row>
    <row r="550" spans="1:12" x14ac:dyDescent="0.25">
      <c r="A550" t="s">
        <v>708</v>
      </c>
      <c r="B550" t="s">
        <v>1708</v>
      </c>
      <c r="C550" t="s">
        <v>783</v>
      </c>
      <c r="D550" t="s">
        <v>768</v>
      </c>
      <c r="E550" t="s">
        <v>784</v>
      </c>
      <c r="F550" t="s">
        <v>770</v>
      </c>
      <c r="G550" t="s">
        <v>1709</v>
      </c>
      <c r="H550" t="s">
        <v>648</v>
      </c>
      <c r="I550" t="s">
        <v>780</v>
      </c>
      <c r="J550" t="s">
        <v>773</v>
      </c>
      <c r="K550" t="s">
        <v>130</v>
      </c>
      <c r="L550" t="s">
        <v>130</v>
      </c>
    </row>
    <row r="551" spans="1:12" x14ac:dyDescent="0.25">
      <c r="A551" t="s">
        <v>708</v>
      </c>
      <c r="B551" t="s">
        <v>1710</v>
      </c>
      <c r="C551" t="s">
        <v>783</v>
      </c>
      <c r="D551" t="s">
        <v>768</v>
      </c>
      <c r="E551" t="s">
        <v>784</v>
      </c>
      <c r="F551" t="s">
        <v>770</v>
      </c>
      <c r="G551" t="s">
        <v>1709</v>
      </c>
      <c r="H551" t="s">
        <v>648</v>
      </c>
      <c r="I551" t="s">
        <v>780</v>
      </c>
      <c r="J551" t="s">
        <v>773</v>
      </c>
      <c r="K551" t="s">
        <v>130</v>
      </c>
      <c r="L551" t="s">
        <v>130</v>
      </c>
    </row>
    <row r="552" spans="1:12" x14ac:dyDescent="0.25">
      <c r="A552" t="s">
        <v>708</v>
      </c>
      <c r="B552" t="s">
        <v>1711</v>
      </c>
      <c r="C552" t="s">
        <v>783</v>
      </c>
      <c r="D552" t="s">
        <v>768</v>
      </c>
      <c r="E552" t="s">
        <v>784</v>
      </c>
      <c r="F552" t="s">
        <v>770</v>
      </c>
      <c r="G552" t="s">
        <v>1709</v>
      </c>
      <c r="H552" t="s">
        <v>648</v>
      </c>
      <c r="I552" t="s">
        <v>780</v>
      </c>
      <c r="J552" t="s">
        <v>773</v>
      </c>
      <c r="K552" t="s">
        <v>130</v>
      </c>
      <c r="L552" t="s">
        <v>130</v>
      </c>
    </row>
    <row r="553" spans="1:12" x14ac:dyDescent="0.25">
      <c r="A553" t="s">
        <v>708</v>
      </c>
      <c r="B553" t="s">
        <v>1712</v>
      </c>
      <c r="C553" t="s">
        <v>783</v>
      </c>
      <c r="D553" t="s">
        <v>768</v>
      </c>
      <c r="E553" t="s">
        <v>784</v>
      </c>
      <c r="F553" t="s">
        <v>770</v>
      </c>
      <c r="G553" t="s">
        <v>1709</v>
      </c>
      <c r="H553" t="s">
        <v>648</v>
      </c>
      <c r="I553" t="s">
        <v>780</v>
      </c>
      <c r="J553" t="s">
        <v>773</v>
      </c>
      <c r="K553" t="s">
        <v>130</v>
      </c>
      <c r="L553" t="s">
        <v>130</v>
      </c>
    </row>
    <row r="554" spans="1:12" x14ac:dyDescent="0.25">
      <c r="A554" t="s">
        <v>708</v>
      </c>
      <c r="B554" t="s">
        <v>1713</v>
      </c>
      <c r="D554" t="s">
        <v>768</v>
      </c>
      <c r="E554" t="s">
        <v>769</v>
      </c>
      <c r="F554" t="s">
        <v>770</v>
      </c>
      <c r="G554" t="s">
        <v>779</v>
      </c>
      <c r="H554" t="s">
        <v>648</v>
      </c>
      <c r="I554" t="s">
        <v>780</v>
      </c>
      <c r="J554" t="s">
        <v>773</v>
      </c>
      <c r="K554" t="s">
        <v>648</v>
      </c>
      <c r="L554" t="s">
        <v>928</v>
      </c>
    </row>
    <row r="555" spans="1:12" x14ac:dyDescent="0.25">
      <c r="A555" t="s">
        <v>709</v>
      </c>
      <c r="B555" t="s">
        <v>1475</v>
      </c>
      <c r="D555" t="s">
        <v>768</v>
      </c>
      <c r="E555" t="s">
        <v>769</v>
      </c>
      <c r="F555" t="s">
        <v>793</v>
      </c>
      <c r="G555" t="s">
        <v>1714</v>
      </c>
      <c r="H555" t="s">
        <v>648</v>
      </c>
      <c r="I555" t="s">
        <v>874</v>
      </c>
      <c r="J555" t="s">
        <v>1715</v>
      </c>
      <c r="K555" t="s">
        <v>1477</v>
      </c>
      <c r="L555" t="s">
        <v>1478</v>
      </c>
    </row>
    <row r="556" spans="1:12" x14ac:dyDescent="0.25">
      <c r="A556" t="s">
        <v>709</v>
      </c>
      <c r="B556" t="s">
        <v>1716</v>
      </c>
      <c r="D556" t="s">
        <v>768</v>
      </c>
      <c r="E556" t="s">
        <v>897</v>
      </c>
      <c r="F556" t="s">
        <v>770</v>
      </c>
      <c r="G556" t="s">
        <v>1717</v>
      </c>
      <c r="H556" t="s">
        <v>648</v>
      </c>
      <c r="I556" t="s">
        <v>874</v>
      </c>
      <c r="J556" t="s">
        <v>969</v>
      </c>
      <c r="K556" t="s">
        <v>648</v>
      </c>
      <c r="L556" t="s">
        <v>1718</v>
      </c>
    </row>
    <row r="557" spans="1:12" x14ac:dyDescent="0.25">
      <c r="A557" t="s">
        <v>709</v>
      </c>
      <c r="B557" t="s">
        <v>1719</v>
      </c>
      <c r="C557" t="s">
        <v>792</v>
      </c>
      <c r="D557" t="s">
        <v>768</v>
      </c>
      <c r="E557" t="s">
        <v>769</v>
      </c>
      <c r="F557" t="s">
        <v>770</v>
      </c>
      <c r="G557" t="s">
        <v>130</v>
      </c>
      <c r="H557" t="s">
        <v>648</v>
      </c>
      <c r="I557" t="s">
        <v>780</v>
      </c>
      <c r="J557" t="s">
        <v>773</v>
      </c>
      <c r="K557" t="s">
        <v>1720</v>
      </c>
      <c r="L557" t="s">
        <v>1721</v>
      </c>
    </row>
    <row r="558" spans="1:12" x14ac:dyDescent="0.25">
      <c r="A558" t="s">
        <v>709</v>
      </c>
      <c r="B558" t="s">
        <v>1722</v>
      </c>
      <c r="D558" t="s">
        <v>768</v>
      </c>
      <c r="E558" t="s">
        <v>769</v>
      </c>
      <c r="F558" t="s">
        <v>770</v>
      </c>
      <c r="G558" t="s">
        <v>130</v>
      </c>
      <c r="H558" t="s">
        <v>648</v>
      </c>
      <c r="I558" t="s">
        <v>780</v>
      </c>
      <c r="J558" t="s">
        <v>773</v>
      </c>
      <c r="K558" t="s">
        <v>648</v>
      </c>
      <c r="L558" t="s">
        <v>928</v>
      </c>
    </row>
    <row r="559" spans="1:12" x14ac:dyDescent="0.25">
      <c r="A559" t="s">
        <v>709</v>
      </c>
      <c r="B559" t="s">
        <v>1716</v>
      </c>
      <c r="D559" t="s">
        <v>768</v>
      </c>
      <c r="E559" t="s">
        <v>769</v>
      </c>
      <c r="F559" t="s">
        <v>770</v>
      </c>
      <c r="G559" t="s">
        <v>130</v>
      </c>
      <c r="H559" t="s">
        <v>648</v>
      </c>
      <c r="I559" t="s">
        <v>780</v>
      </c>
      <c r="J559" t="s">
        <v>773</v>
      </c>
      <c r="K559" t="s">
        <v>648</v>
      </c>
      <c r="L559" t="s">
        <v>648</v>
      </c>
    </row>
    <row r="560" spans="1:12" x14ac:dyDescent="0.25">
      <c r="A560" t="s">
        <v>709</v>
      </c>
      <c r="B560" t="s">
        <v>1723</v>
      </c>
      <c r="D560" t="s">
        <v>768</v>
      </c>
      <c r="E560" t="s">
        <v>784</v>
      </c>
      <c r="F560" t="s">
        <v>770</v>
      </c>
      <c r="G560" t="s">
        <v>130</v>
      </c>
      <c r="H560" t="s">
        <v>648</v>
      </c>
      <c r="I560" t="s">
        <v>780</v>
      </c>
      <c r="J560" t="s">
        <v>773</v>
      </c>
      <c r="K560" t="s">
        <v>130</v>
      </c>
      <c r="L560" t="s">
        <v>130</v>
      </c>
    </row>
    <row r="561" spans="1:12" x14ac:dyDescent="0.25">
      <c r="A561" t="s">
        <v>710</v>
      </c>
      <c r="B561" t="s">
        <v>1724</v>
      </c>
      <c r="D561" t="s">
        <v>768</v>
      </c>
      <c r="E561" t="s">
        <v>769</v>
      </c>
      <c r="F561" t="s">
        <v>770</v>
      </c>
      <c r="G561" t="s">
        <v>1725</v>
      </c>
      <c r="H561" t="s">
        <v>648</v>
      </c>
      <c r="I561" t="s">
        <v>822</v>
      </c>
      <c r="J561" t="s">
        <v>911</v>
      </c>
      <c r="K561" t="s">
        <v>648</v>
      </c>
      <c r="L561" t="s">
        <v>928</v>
      </c>
    </row>
    <row r="562" spans="1:12" x14ac:dyDescent="0.25">
      <c r="A562" t="s">
        <v>710</v>
      </c>
      <c r="B562" t="s">
        <v>1726</v>
      </c>
      <c r="D562" t="s">
        <v>648</v>
      </c>
      <c r="E562" t="s">
        <v>784</v>
      </c>
      <c r="F562" t="s">
        <v>770</v>
      </c>
      <c r="G562" t="s">
        <v>130</v>
      </c>
      <c r="H562" t="s">
        <v>1727</v>
      </c>
      <c r="I562" t="s">
        <v>822</v>
      </c>
      <c r="J562" t="s">
        <v>911</v>
      </c>
      <c r="K562" t="s">
        <v>130</v>
      </c>
      <c r="L562" t="s">
        <v>130</v>
      </c>
    </row>
    <row r="563" spans="1:12" x14ac:dyDescent="0.25">
      <c r="A563" t="s">
        <v>710</v>
      </c>
      <c r="B563" t="s">
        <v>1728</v>
      </c>
      <c r="D563" t="s">
        <v>768</v>
      </c>
      <c r="E563" t="s">
        <v>769</v>
      </c>
      <c r="F563" t="s">
        <v>770</v>
      </c>
      <c r="G563" t="s">
        <v>1729</v>
      </c>
      <c r="H563" t="s">
        <v>648</v>
      </c>
      <c r="I563" t="s">
        <v>780</v>
      </c>
      <c r="J563" t="s">
        <v>773</v>
      </c>
      <c r="K563" t="s">
        <v>648</v>
      </c>
      <c r="L563" t="s">
        <v>928</v>
      </c>
    </row>
    <row r="564" spans="1:12" x14ac:dyDescent="0.25">
      <c r="A564" t="s">
        <v>710</v>
      </c>
      <c r="B564" t="s">
        <v>1377</v>
      </c>
      <c r="D564" t="s">
        <v>130</v>
      </c>
      <c r="E564" t="s">
        <v>1378</v>
      </c>
      <c r="F564" t="s">
        <v>770</v>
      </c>
      <c r="G564" t="s">
        <v>1730</v>
      </c>
      <c r="H564" t="s">
        <v>648</v>
      </c>
      <c r="I564" t="s">
        <v>780</v>
      </c>
      <c r="J564" t="s">
        <v>773</v>
      </c>
      <c r="K564" t="s">
        <v>130</v>
      </c>
      <c r="L564" t="s">
        <v>130</v>
      </c>
    </row>
    <row r="565" spans="1:12" x14ac:dyDescent="0.25">
      <c r="A565" t="s">
        <v>710</v>
      </c>
      <c r="B565" t="s">
        <v>1731</v>
      </c>
      <c r="D565" t="s">
        <v>768</v>
      </c>
      <c r="E565" t="s">
        <v>769</v>
      </c>
      <c r="F565" t="s">
        <v>770</v>
      </c>
      <c r="G565" t="s">
        <v>130</v>
      </c>
      <c r="H565" t="s">
        <v>648</v>
      </c>
      <c r="I565" t="s">
        <v>780</v>
      </c>
      <c r="J565" t="s">
        <v>773</v>
      </c>
      <c r="K565" t="s">
        <v>648</v>
      </c>
      <c r="L565" t="s">
        <v>928</v>
      </c>
    </row>
    <row r="566" spans="1:12" x14ac:dyDescent="0.25">
      <c r="A566" t="s">
        <v>400</v>
      </c>
      <c r="B566" t="s">
        <v>1732</v>
      </c>
      <c r="D566" t="s">
        <v>768</v>
      </c>
      <c r="E566" t="s">
        <v>769</v>
      </c>
      <c r="F566" t="s">
        <v>770</v>
      </c>
      <c r="G566" t="s">
        <v>1733</v>
      </c>
      <c r="H566" t="s">
        <v>648</v>
      </c>
      <c r="I566" t="s">
        <v>780</v>
      </c>
      <c r="J566" t="s">
        <v>773</v>
      </c>
      <c r="K566" t="s">
        <v>648</v>
      </c>
      <c r="L566" t="s">
        <v>777</v>
      </c>
    </row>
    <row r="567" spans="1:12" x14ac:dyDescent="0.25">
      <c r="A567" t="s">
        <v>400</v>
      </c>
      <c r="B567" t="s">
        <v>1734</v>
      </c>
      <c r="D567" t="s">
        <v>768</v>
      </c>
      <c r="E567" t="s">
        <v>784</v>
      </c>
      <c r="F567" t="s">
        <v>770</v>
      </c>
      <c r="G567" t="s">
        <v>1727</v>
      </c>
      <c r="H567" t="s">
        <v>648</v>
      </c>
      <c r="I567" t="s">
        <v>780</v>
      </c>
      <c r="J567" t="s">
        <v>773</v>
      </c>
      <c r="K567" t="s">
        <v>130</v>
      </c>
      <c r="L567" t="s">
        <v>130</v>
      </c>
    </row>
    <row r="568" spans="1:12" x14ac:dyDescent="0.25">
      <c r="A568" t="s">
        <v>400</v>
      </c>
      <c r="B568" t="s">
        <v>1735</v>
      </c>
      <c r="D568" t="s">
        <v>768</v>
      </c>
      <c r="E568" t="s">
        <v>784</v>
      </c>
      <c r="F568" t="s">
        <v>770</v>
      </c>
      <c r="G568" t="s">
        <v>1727</v>
      </c>
      <c r="H568" t="s">
        <v>648</v>
      </c>
      <c r="I568" t="s">
        <v>780</v>
      </c>
      <c r="J568" t="s">
        <v>773</v>
      </c>
      <c r="K568" t="s">
        <v>130</v>
      </c>
      <c r="L568" t="s">
        <v>130</v>
      </c>
    </row>
    <row r="569" spans="1:12" x14ac:dyDescent="0.25">
      <c r="A569" t="s">
        <v>400</v>
      </c>
      <c r="B569" t="s">
        <v>1736</v>
      </c>
      <c r="D569" t="s">
        <v>768</v>
      </c>
      <c r="E569" t="s">
        <v>784</v>
      </c>
      <c r="F569" t="s">
        <v>770</v>
      </c>
      <c r="G569" t="s">
        <v>1727</v>
      </c>
      <c r="H569" t="s">
        <v>648</v>
      </c>
      <c r="I569" t="s">
        <v>780</v>
      </c>
      <c r="J569" t="s">
        <v>773</v>
      </c>
      <c r="K569" t="s">
        <v>130</v>
      </c>
      <c r="L569" t="s">
        <v>130</v>
      </c>
    </row>
    <row r="570" spans="1:12" x14ac:dyDescent="0.25">
      <c r="A570" t="s">
        <v>400</v>
      </c>
      <c r="B570" t="s">
        <v>1737</v>
      </c>
      <c r="C570" t="s">
        <v>783</v>
      </c>
      <c r="D570" t="s">
        <v>768</v>
      </c>
      <c r="E570" t="s">
        <v>784</v>
      </c>
      <c r="F570" t="s">
        <v>770</v>
      </c>
      <c r="G570" t="s">
        <v>1738</v>
      </c>
      <c r="H570" t="s">
        <v>648</v>
      </c>
      <c r="I570" t="s">
        <v>780</v>
      </c>
      <c r="J570" t="s">
        <v>773</v>
      </c>
      <c r="K570" t="s">
        <v>130</v>
      </c>
      <c r="L570" t="s">
        <v>130</v>
      </c>
    </row>
    <row r="571" spans="1:12" x14ac:dyDescent="0.25">
      <c r="A571" t="s">
        <v>400</v>
      </c>
      <c r="B571" t="s">
        <v>1739</v>
      </c>
      <c r="D571" t="s">
        <v>768</v>
      </c>
      <c r="E571" t="s">
        <v>784</v>
      </c>
      <c r="F571" t="s">
        <v>770</v>
      </c>
      <c r="G571" t="s">
        <v>1738</v>
      </c>
      <c r="H571" t="s">
        <v>648</v>
      </c>
      <c r="I571" t="s">
        <v>780</v>
      </c>
      <c r="J571" t="s">
        <v>773</v>
      </c>
      <c r="K571" t="s">
        <v>130</v>
      </c>
      <c r="L571" t="s">
        <v>130</v>
      </c>
    </row>
    <row r="572" spans="1:12" x14ac:dyDescent="0.25">
      <c r="A572" t="s">
        <v>400</v>
      </c>
      <c r="B572" t="s">
        <v>1740</v>
      </c>
      <c r="D572" t="s">
        <v>768</v>
      </c>
      <c r="E572" t="s">
        <v>784</v>
      </c>
      <c r="F572" t="s">
        <v>770</v>
      </c>
      <c r="G572" t="s">
        <v>1741</v>
      </c>
      <c r="H572" t="s">
        <v>648</v>
      </c>
      <c r="I572" t="s">
        <v>780</v>
      </c>
      <c r="J572" t="s">
        <v>773</v>
      </c>
      <c r="K572" t="s">
        <v>130</v>
      </c>
      <c r="L572" t="s">
        <v>130</v>
      </c>
    </row>
    <row r="573" spans="1:12" x14ac:dyDescent="0.25">
      <c r="A573" t="s">
        <v>400</v>
      </c>
      <c r="B573" t="s">
        <v>1742</v>
      </c>
      <c r="D573" t="s">
        <v>768</v>
      </c>
      <c r="E573" t="s">
        <v>784</v>
      </c>
      <c r="F573" t="s">
        <v>770</v>
      </c>
      <c r="G573" t="s">
        <v>1741</v>
      </c>
      <c r="H573" t="s">
        <v>648</v>
      </c>
      <c r="I573" t="s">
        <v>780</v>
      </c>
      <c r="J573" t="s">
        <v>773</v>
      </c>
      <c r="K573" t="s">
        <v>130</v>
      </c>
      <c r="L573" t="s">
        <v>130</v>
      </c>
    </row>
    <row r="574" spans="1:12" x14ac:dyDescent="0.25">
      <c r="A574" t="s">
        <v>400</v>
      </c>
      <c r="B574" t="s">
        <v>1743</v>
      </c>
      <c r="D574" t="s">
        <v>768</v>
      </c>
      <c r="E574" t="s">
        <v>784</v>
      </c>
      <c r="F574" t="s">
        <v>770</v>
      </c>
      <c r="G574" t="s">
        <v>1741</v>
      </c>
      <c r="H574" t="s">
        <v>648</v>
      </c>
      <c r="I574" t="s">
        <v>780</v>
      </c>
      <c r="J574" t="s">
        <v>773</v>
      </c>
      <c r="K574" t="s">
        <v>130</v>
      </c>
      <c r="L574" t="s">
        <v>130</v>
      </c>
    </row>
    <row r="575" spans="1:12" x14ac:dyDescent="0.25">
      <c r="A575" t="s">
        <v>400</v>
      </c>
      <c r="B575" t="s">
        <v>1744</v>
      </c>
      <c r="D575" t="s">
        <v>768</v>
      </c>
      <c r="E575" t="s">
        <v>784</v>
      </c>
      <c r="F575" t="s">
        <v>770</v>
      </c>
      <c r="G575" t="s">
        <v>1741</v>
      </c>
      <c r="H575" t="s">
        <v>648</v>
      </c>
      <c r="I575" t="s">
        <v>780</v>
      </c>
      <c r="J575" t="s">
        <v>773</v>
      </c>
      <c r="K575" t="s">
        <v>130</v>
      </c>
      <c r="L575" t="s">
        <v>130</v>
      </c>
    </row>
    <row r="576" spans="1:12" x14ac:dyDescent="0.25">
      <c r="A576" t="s">
        <v>400</v>
      </c>
      <c r="B576" t="s">
        <v>1745</v>
      </c>
      <c r="D576" t="s">
        <v>768</v>
      </c>
      <c r="E576" t="s">
        <v>784</v>
      </c>
      <c r="F576" t="s">
        <v>770</v>
      </c>
      <c r="G576" t="s">
        <v>1746</v>
      </c>
      <c r="H576" t="s">
        <v>648</v>
      </c>
      <c r="I576" t="s">
        <v>780</v>
      </c>
      <c r="J576" t="s">
        <v>773</v>
      </c>
      <c r="K576" t="s">
        <v>130</v>
      </c>
      <c r="L576" t="s">
        <v>130</v>
      </c>
    </row>
    <row r="577" spans="1:12" x14ac:dyDescent="0.25">
      <c r="A577" t="s">
        <v>400</v>
      </c>
      <c r="B577" t="s">
        <v>1747</v>
      </c>
      <c r="D577" t="s">
        <v>768</v>
      </c>
      <c r="E577" t="s">
        <v>784</v>
      </c>
      <c r="F577" t="s">
        <v>770</v>
      </c>
      <c r="G577" t="s">
        <v>1647</v>
      </c>
      <c r="H577" t="s">
        <v>648</v>
      </c>
      <c r="I577" t="s">
        <v>780</v>
      </c>
      <c r="J577" t="s">
        <v>773</v>
      </c>
      <c r="K577" t="s">
        <v>130</v>
      </c>
      <c r="L577" t="s">
        <v>130</v>
      </c>
    </row>
    <row r="578" spans="1:12" x14ac:dyDescent="0.25">
      <c r="A578" t="s">
        <v>400</v>
      </c>
      <c r="B578" t="s">
        <v>1748</v>
      </c>
      <c r="D578" t="s">
        <v>768</v>
      </c>
      <c r="E578" t="s">
        <v>784</v>
      </c>
      <c r="F578" t="s">
        <v>770</v>
      </c>
      <c r="G578" t="s">
        <v>1647</v>
      </c>
      <c r="H578" t="s">
        <v>648</v>
      </c>
      <c r="I578" t="s">
        <v>780</v>
      </c>
      <c r="J578" t="s">
        <v>773</v>
      </c>
      <c r="K578" t="s">
        <v>130</v>
      </c>
      <c r="L578" t="s">
        <v>130</v>
      </c>
    </row>
    <row r="579" spans="1:12" x14ac:dyDescent="0.25">
      <c r="A579" t="s">
        <v>400</v>
      </c>
      <c r="B579" t="s">
        <v>1749</v>
      </c>
      <c r="D579" t="s">
        <v>768</v>
      </c>
      <c r="E579" t="s">
        <v>784</v>
      </c>
      <c r="F579" t="s">
        <v>770</v>
      </c>
      <c r="G579" t="s">
        <v>1647</v>
      </c>
      <c r="H579" t="s">
        <v>648</v>
      </c>
      <c r="I579" t="s">
        <v>780</v>
      </c>
      <c r="J579" t="s">
        <v>773</v>
      </c>
      <c r="K579" t="s">
        <v>130</v>
      </c>
      <c r="L579" t="s">
        <v>130</v>
      </c>
    </row>
    <row r="580" spans="1:12" x14ac:dyDescent="0.25">
      <c r="A580" t="s">
        <v>400</v>
      </c>
      <c r="B580" t="s">
        <v>1750</v>
      </c>
      <c r="D580" t="s">
        <v>768</v>
      </c>
      <c r="E580" t="s">
        <v>784</v>
      </c>
      <c r="F580" t="s">
        <v>770</v>
      </c>
      <c r="G580" t="s">
        <v>1647</v>
      </c>
      <c r="H580" t="s">
        <v>648</v>
      </c>
      <c r="I580" t="s">
        <v>780</v>
      </c>
      <c r="J580" t="s">
        <v>773</v>
      </c>
      <c r="K580" t="s">
        <v>130</v>
      </c>
      <c r="L580" t="s">
        <v>130</v>
      </c>
    </row>
    <row r="581" spans="1:12" x14ac:dyDescent="0.25">
      <c r="A581" t="s">
        <v>400</v>
      </c>
      <c r="B581" t="s">
        <v>1751</v>
      </c>
      <c r="D581" t="s">
        <v>768</v>
      </c>
      <c r="E581" t="s">
        <v>784</v>
      </c>
      <c r="F581" t="s">
        <v>770</v>
      </c>
      <c r="G581" t="s">
        <v>1605</v>
      </c>
      <c r="H581" t="s">
        <v>648</v>
      </c>
      <c r="I581" t="s">
        <v>780</v>
      </c>
      <c r="J581" t="s">
        <v>773</v>
      </c>
      <c r="K581" t="s">
        <v>130</v>
      </c>
      <c r="L581" t="s">
        <v>130</v>
      </c>
    </row>
    <row r="582" spans="1:12" x14ac:dyDescent="0.25">
      <c r="A582" t="s">
        <v>400</v>
      </c>
      <c r="B582" t="s">
        <v>1752</v>
      </c>
      <c r="D582" t="s">
        <v>834</v>
      </c>
      <c r="E582" t="s">
        <v>784</v>
      </c>
      <c r="F582" t="s">
        <v>770</v>
      </c>
      <c r="G582" t="s">
        <v>1558</v>
      </c>
      <c r="H582" t="s">
        <v>648</v>
      </c>
      <c r="I582" t="s">
        <v>780</v>
      </c>
      <c r="J582" t="s">
        <v>773</v>
      </c>
      <c r="K582" t="s">
        <v>130</v>
      </c>
      <c r="L582" t="s">
        <v>130</v>
      </c>
    </row>
    <row r="583" spans="1:12" x14ac:dyDescent="0.25">
      <c r="A583" t="s">
        <v>400</v>
      </c>
      <c r="B583" t="s">
        <v>1753</v>
      </c>
      <c r="D583" t="s">
        <v>768</v>
      </c>
      <c r="E583" t="s">
        <v>784</v>
      </c>
      <c r="F583" t="s">
        <v>770</v>
      </c>
      <c r="G583" t="s">
        <v>1754</v>
      </c>
      <c r="H583" t="s">
        <v>648</v>
      </c>
      <c r="I583" t="s">
        <v>780</v>
      </c>
      <c r="J583" t="s">
        <v>773</v>
      </c>
      <c r="K583" t="s">
        <v>130</v>
      </c>
      <c r="L583" t="s">
        <v>130</v>
      </c>
    </row>
    <row r="584" spans="1:12" x14ac:dyDescent="0.25">
      <c r="A584" t="s">
        <v>400</v>
      </c>
      <c r="B584" t="s">
        <v>1755</v>
      </c>
      <c r="D584" t="s">
        <v>768</v>
      </c>
      <c r="E584" t="s">
        <v>784</v>
      </c>
      <c r="F584" t="s">
        <v>770</v>
      </c>
      <c r="G584" t="s">
        <v>1756</v>
      </c>
      <c r="H584" t="s">
        <v>648</v>
      </c>
      <c r="I584" t="s">
        <v>780</v>
      </c>
      <c r="J584" t="s">
        <v>773</v>
      </c>
      <c r="K584" t="s">
        <v>130</v>
      </c>
      <c r="L584" t="s">
        <v>130</v>
      </c>
    </row>
    <row r="585" spans="1:12" x14ac:dyDescent="0.25">
      <c r="A585" t="s">
        <v>400</v>
      </c>
      <c r="B585" t="s">
        <v>1757</v>
      </c>
      <c r="D585" t="s">
        <v>1758</v>
      </c>
      <c r="E585" t="s">
        <v>769</v>
      </c>
      <c r="F585" t="s">
        <v>770</v>
      </c>
      <c r="G585" t="s">
        <v>130</v>
      </c>
      <c r="H585" t="s">
        <v>648</v>
      </c>
      <c r="I585" t="s">
        <v>1759</v>
      </c>
      <c r="J585" t="s">
        <v>773</v>
      </c>
      <c r="K585" t="s">
        <v>648</v>
      </c>
      <c r="L585" t="s">
        <v>1760</v>
      </c>
    </row>
    <row r="586" spans="1:12" x14ac:dyDescent="0.25">
      <c r="A586" t="s">
        <v>400</v>
      </c>
      <c r="B586" t="s">
        <v>1761</v>
      </c>
      <c r="D586" t="s">
        <v>768</v>
      </c>
      <c r="E586" t="s">
        <v>769</v>
      </c>
      <c r="F586" t="s">
        <v>770</v>
      </c>
      <c r="G586" t="s">
        <v>779</v>
      </c>
      <c r="H586" t="s">
        <v>648</v>
      </c>
      <c r="I586" t="s">
        <v>780</v>
      </c>
      <c r="J586" t="s">
        <v>773</v>
      </c>
      <c r="K586" t="s">
        <v>648</v>
      </c>
      <c r="L586" t="s">
        <v>928</v>
      </c>
    </row>
    <row r="587" spans="1:12" x14ac:dyDescent="0.25">
      <c r="A587" t="s">
        <v>166</v>
      </c>
      <c r="B587" t="s">
        <v>1762</v>
      </c>
      <c r="D587" t="s">
        <v>130</v>
      </c>
      <c r="E587" t="s">
        <v>1763</v>
      </c>
      <c r="F587" t="s">
        <v>793</v>
      </c>
      <c r="G587" t="s">
        <v>1764</v>
      </c>
      <c r="H587" t="s">
        <v>648</v>
      </c>
      <c r="I587" t="s">
        <v>874</v>
      </c>
      <c r="J587" t="s">
        <v>875</v>
      </c>
      <c r="K587" t="s">
        <v>130</v>
      </c>
      <c r="L587" t="s">
        <v>130</v>
      </c>
    </row>
    <row r="588" spans="1:12" x14ac:dyDescent="0.25">
      <c r="A588" t="s">
        <v>166</v>
      </c>
      <c r="B588" t="s">
        <v>1765</v>
      </c>
      <c r="D588" t="s">
        <v>768</v>
      </c>
      <c r="E588" t="s">
        <v>1766</v>
      </c>
      <c r="F588" t="s">
        <v>130</v>
      </c>
      <c r="G588" t="s">
        <v>1767</v>
      </c>
      <c r="H588" t="s">
        <v>648</v>
      </c>
      <c r="I588" t="s">
        <v>1768</v>
      </c>
      <c r="J588" t="s">
        <v>888</v>
      </c>
      <c r="K588" t="s">
        <v>130</v>
      </c>
      <c r="L588" t="s">
        <v>130</v>
      </c>
    </row>
    <row r="589" spans="1:12" x14ac:dyDescent="0.25">
      <c r="A589" t="s">
        <v>166</v>
      </c>
      <c r="B589" t="s">
        <v>1769</v>
      </c>
      <c r="C589" t="s">
        <v>892</v>
      </c>
      <c r="D589" t="s">
        <v>768</v>
      </c>
      <c r="E589" t="s">
        <v>784</v>
      </c>
      <c r="F589" t="s">
        <v>867</v>
      </c>
      <c r="G589" t="s">
        <v>130</v>
      </c>
      <c r="H589" t="s">
        <v>1770</v>
      </c>
      <c r="I589" t="s">
        <v>874</v>
      </c>
      <c r="J589" t="s">
        <v>1671</v>
      </c>
      <c r="K589" t="s">
        <v>130</v>
      </c>
      <c r="L589" t="s">
        <v>130</v>
      </c>
    </row>
    <row r="590" spans="1:12" x14ac:dyDescent="0.25">
      <c r="A590" t="s">
        <v>166</v>
      </c>
      <c r="B590" t="s">
        <v>1771</v>
      </c>
      <c r="D590" t="s">
        <v>768</v>
      </c>
      <c r="E590" t="s">
        <v>784</v>
      </c>
      <c r="F590" t="s">
        <v>867</v>
      </c>
      <c r="G590" t="s">
        <v>1700</v>
      </c>
      <c r="H590" t="s">
        <v>648</v>
      </c>
      <c r="I590" t="s">
        <v>874</v>
      </c>
      <c r="J590" t="s">
        <v>1671</v>
      </c>
      <c r="K590" t="s">
        <v>130</v>
      </c>
      <c r="L590" t="s">
        <v>130</v>
      </c>
    </row>
    <row r="591" spans="1:12" x14ac:dyDescent="0.25">
      <c r="A591" t="s">
        <v>166</v>
      </c>
      <c r="B591" t="s">
        <v>1377</v>
      </c>
      <c r="D591" t="s">
        <v>130</v>
      </c>
      <c r="E591" t="s">
        <v>1378</v>
      </c>
      <c r="F591" t="s">
        <v>793</v>
      </c>
      <c r="G591" t="s">
        <v>1772</v>
      </c>
      <c r="H591" t="s">
        <v>648</v>
      </c>
      <c r="I591" t="s">
        <v>874</v>
      </c>
      <c r="J591" t="s">
        <v>1671</v>
      </c>
      <c r="K591" t="s">
        <v>130</v>
      </c>
      <c r="L591" t="s">
        <v>130</v>
      </c>
    </row>
    <row r="592" spans="1:12" x14ac:dyDescent="0.25">
      <c r="A592" t="s">
        <v>166</v>
      </c>
      <c r="B592" t="s">
        <v>1773</v>
      </c>
      <c r="D592" t="s">
        <v>841</v>
      </c>
      <c r="E592" t="s">
        <v>848</v>
      </c>
      <c r="F592" t="s">
        <v>793</v>
      </c>
      <c r="G592" t="s">
        <v>1774</v>
      </c>
      <c r="H592" t="s">
        <v>648</v>
      </c>
      <c r="I592" t="s">
        <v>899</v>
      </c>
      <c r="J592" t="s">
        <v>911</v>
      </c>
      <c r="K592" t="s">
        <v>1775</v>
      </c>
      <c r="L592" t="s">
        <v>648</v>
      </c>
    </row>
    <row r="593" spans="1:12" x14ac:dyDescent="0.25">
      <c r="A593" t="s">
        <v>166</v>
      </c>
      <c r="B593" t="s">
        <v>1776</v>
      </c>
      <c r="D593" t="s">
        <v>768</v>
      </c>
      <c r="E593" t="s">
        <v>769</v>
      </c>
      <c r="F593" t="s">
        <v>867</v>
      </c>
      <c r="G593" t="s">
        <v>873</v>
      </c>
      <c r="H593" t="s">
        <v>648</v>
      </c>
      <c r="I593" t="s">
        <v>830</v>
      </c>
      <c r="J593" t="s">
        <v>962</v>
      </c>
      <c r="K593" t="s">
        <v>648</v>
      </c>
      <c r="L593" t="s">
        <v>836</v>
      </c>
    </row>
    <row r="594" spans="1:12" x14ac:dyDescent="0.25">
      <c r="A594" t="s">
        <v>166</v>
      </c>
      <c r="B594" t="s">
        <v>1777</v>
      </c>
      <c r="D594" t="s">
        <v>841</v>
      </c>
      <c r="E594" t="s">
        <v>848</v>
      </c>
      <c r="F594" t="s">
        <v>130</v>
      </c>
      <c r="G594" t="s">
        <v>1778</v>
      </c>
      <c r="H594" t="s">
        <v>648</v>
      </c>
      <c r="I594" t="s">
        <v>899</v>
      </c>
      <c r="J594" t="s">
        <v>1564</v>
      </c>
      <c r="K594" t="s">
        <v>1779</v>
      </c>
      <c r="L594" t="s">
        <v>648</v>
      </c>
    </row>
    <row r="595" spans="1:12" x14ac:dyDescent="0.25">
      <c r="A595" t="s">
        <v>166</v>
      </c>
      <c r="B595" t="s">
        <v>887</v>
      </c>
      <c r="C595" t="s">
        <v>792</v>
      </c>
      <c r="D595" t="s">
        <v>834</v>
      </c>
      <c r="E595" t="s">
        <v>829</v>
      </c>
      <c r="F595" t="s">
        <v>867</v>
      </c>
      <c r="G595" t="s">
        <v>1376</v>
      </c>
      <c r="H595" t="s">
        <v>648</v>
      </c>
      <c r="I595" t="s">
        <v>830</v>
      </c>
      <c r="J595" t="s">
        <v>969</v>
      </c>
      <c r="K595" t="s">
        <v>889</v>
      </c>
      <c r="L595" t="s">
        <v>890</v>
      </c>
    </row>
    <row r="596" spans="1:12" x14ac:dyDescent="0.25">
      <c r="A596" t="s">
        <v>166</v>
      </c>
      <c r="B596" t="s">
        <v>1780</v>
      </c>
      <c r="D596" t="s">
        <v>834</v>
      </c>
      <c r="E596" t="s">
        <v>829</v>
      </c>
      <c r="F596" t="s">
        <v>130</v>
      </c>
      <c r="G596" t="s">
        <v>1413</v>
      </c>
      <c r="H596" t="s">
        <v>648</v>
      </c>
      <c r="I596" t="s">
        <v>830</v>
      </c>
      <c r="J596" t="s">
        <v>978</v>
      </c>
      <c r="K596" t="s">
        <v>648</v>
      </c>
      <c r="L596" t="s">
        <v>648</v>
      </c>
    </row>
    <row r="597" spans="1:12" x14ac:dyDescent="0.25">
      <c r="A597" t="s">
        <v>166</v>
      </c>
      <c r="B597" t="s">
        <v>895</v>
      </c>
      <c r="C597" t="s">
        <v>792</v>
      </c>
      <c r="D597" t="s">
        <v>896</v>
      </c>
      <c r="E597" t="s">
        <v>897</v>
      </c>
      <c r="F597" t="s">
        <v>793</v>
      </c>
      <c r="G597" t="s">
        <v>1436</v>
      </c>
      <c r="H597" t="s">
        <v>648</v>
      </c>
      <c r="I597" t="s">
        <v>899</v>
      </c>
      <c r="J597" t="s">
        <v>900</v>
      </c>
      <c r="K597" t="s">
        <v>901</v>
      </c>
      <c r="L597" t="s">
        <v>648</v>
      </c>
    </row>
    <row r="598" spans="1:12" x14ac:dyDescent="0.25">
      <c r="A598" t="s">
        <v>166</v>
      </c>
      <c r="B598" t="s">
        <v>902</v>
      </c>
      <c r="D598" t="s">
        <v>896</v>
      </c>
      <c r="E598" t="s">
        <v>897</v>
      </c>
      <c r="F598" t="s">
        <v>793</v>
      </c>
      <c r="G598" t="s">
        <v>1383</v>
      </c>
      <c r="H598" t="s">
        <v>648</v>
      </c>
      <c r="I598" t="s">
        <v>899</v>
      </c>
      <c r="J598" t="s">
        <v>900</v>
      </c>
      <c r="K598" t="s">
        <v>904</v>
      </c>
      <c r="L598" t="s">
        <v>648</v>
      </c>
    </row>
    <row r="599" spans="1:12" x14ac:dyDescent="0.25">
      <c r="A599" t="s">
        <v>166</v>
      </c>
      <c r="B599" t="s">
        <v>1781</v>
      </c>
      <c r="D599" t="s">
        <v>841</v>
      </c>
      <c r="E599" t="s">
        <v>848</v>
      </c>
      <c r="F599" t="s">
        <v>770</v>
      </c>
      <c r="G599" t="s">
        <v>130</v>
      </c>
      <c r="H599" t="s">
        <v>648</v>
      </c>
      <c r="I599" t="s">
        <v>899</v>
      </c>
      <c r="J599" t="s">
        <v>1782</v>
      </c>
      <c r="K599" t="s">
        <v>1783</v>
      </c>
      <c r="L599" t="s">
        <v>648</v>
      </c>
    </row>
    <row r="600" spans="1:12" x14ac:dyDescent="0.25">
      <c r="A600" t="s">
        <v>166</v>
      </c>
      <c r="B600" t="s">
        <v>1784</v>
      </c>
      <c r="D600" t="s">
        <v>841</v>
      </c>
      <c r="E600" t="s">
        <v>848</v>
      </c>
      <c r="F600" t="s">
        <v>770</v>
      </c>
      <c r="G600" t="s">
        <v>130</v>
      </c>
      <c r="H600" t="s">
        <v>648</v>
      </c>
      <c r="I600" t="s">
        <v>899</v>
      </c>
      <c r="J600" t="s">
        <v>871</v>
      </c>
      <c r="K600" t="s">
        <v>648</v>
      </c>
      <c r="L600" t="s">
        <v>648</v>
      </c>
    </row>
    <row r="601" spans="1:12" x14ac:dyDescent="0.25">
      <c r="A601" t="s">
        <v>166</v>
      </c>
      <c r="B601" t="s">
        <v>1785</v>
      </c>
      <c r="D601" t="s">
        <v>841</v>
      </c>
      <c r="E601" t="s">
        <v>848</v>
      </c>
      <c r="F601" t="s">
        <v>770</v>
      </c>
      <c r="G601" t="s">
        <v>130</v>
      </c>
      <c r="H601" t="s">
        <v>648</v>
      </c>
      <c r="I601" t="s">
        <v>899</v>
      </c>
      <c r="J601" t="s">
        <v>1665</v>
      </c>
      <c r="K601" t="s">
        <v>1383</v>
      </c>
      <c r="L601" t="s">
        <v>648</v>
      </c>
    </row>
    <row r="602" spans="1:12" x14ac:dyDescent="0.25">
      <c r="A602" t="s">
        <v>166</v>
      </c>
      <c r="B602" t="s">
        <v>1786</v>
      </c>
      <c r="D602" t="s">
        <v>834</v>
      </c>
      <c r="E602" t="s">
        <v>769</v>
      </c>
      <c r="F602" t="s">
        <v>770</v>
      </c>
      <c r="G602" t="s">
        <v>130</v>
      </c>
      <c r="H602" t="s">
        <v>648</v>
      </c>
      <c r="I602" t="s">
        <v>830</v>
      </c>
      <c r="J602" t="s">
        <v>969</v>
      </c>
      <c r="K602" t="s">
        <v>648</v>
      </c>
      <c r="L602" t="s">
        <v>648</v>
      </c>
    </row>
    <row r="603" spans="1:12" x14ac:dyDescent="0.25">
      <c r="A603" t="s">
        <v>166</v>
      </c>
      <c r="B603" t="s">
        <v>1787</v>
      </c>
      <c r="D603" t="s">
        <v>841</v>
      </c>
      <c r="E603" t="s">
        <v>848</v>
      </c>
      <c r="F603" t="s">
        <v>130</v>
      </c>
      <c r="G603" t="s">
        <v>130</v>
      </c>
      <c r="H603" t="s">
        <v>648</v>
      </c>
      <c r="I603" t="s">
        <v>899</v>
      </c>
      <c r="J603" t="s">
        <v>911</v>
      </c>
      <c r="K603" t="s">
        <v>1788</v>
      </c>
      <c r="L603" t="s">
        <v>648</v>
      </c>
    </row>
    <row r="604" spans="1:12" x14ac:dyDescent="0.25">
      <c r="A604" t="s">
        <v>166</v>
      </c>
      <c r="B604" t="s">
        <v>1789</v>
      </c>
      <c r="D604" t="s">
        <v>834</v>
      </c>
      <c r="E604" t="s">
        <v>829</v>
      </c>
      <c r="F604" t="s">
        <v>867</v>
      </c>
      <c r="G604" t="s">
        <v>130</v>
      </c>
      <c r="H604" t="s">
        <v>648</v>
      </c>
      <c r="I604" t="s">
        <v>830</v>
      </c>
      <c r="J604" t="s">
        <v>900</v>
      </c>
      <c r="K604" t="s">
        <v>1790</v>
      </c>
      <c r="L604" t="s">
        <v>1791</v>
      </c>
    </row>
    <row r="605" spans="1:12" x14ac:dyDescent="0.25">
      <c r="A605" t="s">
        <v>166</v>
      </c>
      <c r="B605" t="s">
        <v>1792</v>
      </c>
      <c r="D605" t="s">
        <v>768</v>
      </c>
      <c r="E605" t="s">
        <v>848</v>
      </c>
      <c r="F605" t="s">
        <v>130</v>
      </c>
      <c r="G605" t="s">
        <v>130</v>
      </c>
      <c r="H605" t="s">
        <v>648</v>
      </c>
      <c r="I605" t="s">
        <v>830</v>
      </c>
      <c r="J605" t="s">
        <v>1793</v>
      </c>
      <c r="K605" t="s">
        <v>648</v>
      </c>
      <c r="L605" t="s">
        <v>836</v>
      </c>
    </row>
    <row r="606" spans="1:12" x14ac:dyDescent="0.25">
      <c r="A606" t="s">
        <v>166</v>
      </c>
      <c r="B606" t="s">
        <v>915</v>
      </c>
      <c r="D606" t="s">
        <v>841</v>
      </c>
      <c r="E606" t="s">
        <v>848</v>
      </c>
      <c r="F606" t="s">
        <v>770</v>
      </c>
      <c r="G606" t="s">
        <v>130</v>
      </c>
      <c r="H606" t="s">
        <v>648</v>
      </c>
      <c r="I606" t="s">
        <v>899</v>
      </c>
      <c r="J606" t="s">
        <v>815</v>
      </c>
      <c r="K606" t="s">
        <v>916</v>
      </c>
      <c r="L606" t="s">
        <v>648</v>
      </c>
    </row>
    <row r="607" spans="1:12" x14ac:dyDescent="0.25">
      <c r="A607" t="s">
        <v>166</v>
      </c>
      <c r="B607" t="s">
        <v>1794</v>
      </c>
      <c r="D607" t="s">
        <v>1029</v>
      </c>
      <c r="E607" t="s">
        <v>848</v>
      </c>
      <c r="F607" t="s">
        <v>130</v>
      </c>
      <c r="G607" t="s">
        <v>130</v>
      </c>
      <c r="H607" t="s">
        <v>648</v>
      </c>
      <c r="I607" t="s">
        <v>899</v>
      </c>
      <c r="J607" t="s">
        <v>1665</v>
      </c>
      <c r="K607" t="s">
        <v>648</v>
      </c>
      <c r="L607" t="s">
        <v>648</v>
      </c>
    </row>
    <row r="608" spans="1:12" x14ac:dyDescent="0.25">
      <c r="A608" t="s">
        <v>166</v>
      </c>
      <c r="B608" t="s">
        <v>1795</v>
      </c>
      <c r="D608" t="s">
        <v>841</v>
      </c>
      <c r="E608" t="s">
        <v>825</v>
      </c>
      <c r="F608" t="s">
        <v>770</v>
      </c>
      <c r="G608" t="s">
        <v>130</v>
      </c>
      <c r="H608" t="s">
        <v>648</v>
      </c>
      <c r="I608" t="s">
        <v>899</v>
      </c>
      <c r="J608" t="s">
        <v>875</v>
      </c>
      <c r="K608" t="s">
        <v>648</v>
      </c>
      <c r="L608" t="s">
        <v>648</v>
      </c>
    </row>
    <row r="609" spans="1:12" x14ac:dyDescent="0.25">
      <c r="A609" t="s">
        <v>166</v>
      </c>
      <c r="B609" t="s">
        <v>1796</v>
      </c>
      <c r="D609" t="s">
        <v>1198</v>
      </c>
      <c r="E609" t="s">
        <v>1797</v>
      </c>
      <c r="F609" t="s">
        <v>770</v>
      </c>
      <c r="G609" t="s">
        <v>130</v>
      </c>
      <c r="H609" t="s">
        <v>648</v>
      </c>
      <c r="I609" t="s">
        <v>899</v>
      </c>
      <c r="J609" t="s">
        <v>911</v>
      </c>
      <c r="K609" t="s">
        <v>898</v>
      </c>
      <c r="L609" t="s">
        <v>648</v>
      </c>
    </row>
    <row r="610" spans="1:12" x14ac:dyDescent="0.25">
      <c r="A610" t="s">
        <v>166</v>
      </c>
      <c r="B610" t="s">
        <v>1798</v>
      </c>
      <c r="D610" t="s">
        <v>841</v>
      </c>
      <c r="E610" t="s">
        <v>829</v>
      </c>
      <c r="F610" t="s">
        <v>770</v>
      </c>
      <c r="G610" t="s">
        <v>130</v>
      </c>
      <c r="H610" t="s">
        <v>648</v>
      </c>
      <c r="I610" t="s">
        <v>899</v>
      </c>
      <c r="J610" t="s">
        <v>900</v>
      </c>
      <c r="K610" t="s">
        <v>1799</v>
      </c>
      <c r="L610" t="s">
        <v>648</v>
      </c>
    </row>
    <row r="611" spans="1:12" x14ac:dyDescent="0.25">
      <c r="A611" t="s">
        <v>166</v>
      </c>
      <c r="B611" t="s">
        <v>1800</v>
      </c>
      <c r="D611" t="s">
        <v>943</v>
      </c>
      <c r="E611" t="s">
        <v>829</v>
      </c>
      <c r="F611" t="s">
        <v>770</v>
      </c>
      <c r="G611" t="s">
        <v>130</v>
      </c>
      <c r="H611" t="s">
        <v>648</v>
      </c>
      <c r="I611" t="s">
        <v>899</v>
      </c>
      <c r="J611" t="s">
        <v>900</v>
      </c>
      <c r="K611" t="s">
        <v>901</v>
      </c>
      <c r="L611" t="s">
        <v>648</v>
      </c>
    </row>
    <row r="612" spans="1:12" x14ac:dyDescent="0.25">
      <c r="A612" t="s">
        <v>166</v>
      </c>
      <c r="B612" t="s">
        <v>1801</v>
      </c>
      <c r="D612" t="s">
        <v>834</v>
      </c>
      <c r="E612" t="s">
        <v>829</v>
      </c>
      <c r="F612" t="s">
        <v>770</v>
      </c>
      <c r="G612" t="s">
        <v>130</v>
      </c>
      <c r="H612" t="s">
        <v>648</v>
      </c>
      <c r="I612" t="s">
        <v>830</v>
      </c>
      <c r="J612" t="s">
        <v>918</v>
      </c>
      <c r="K612" t="s">
        <v>648</v>
      </c>
      <c r="L612" t="s">
        <v>648</v>
      </c>
    </row>
    <row r="613" spans="1:12" x14ac:dyDescent="0.25">
      <c r="A613" t="s">
        <v>711</v>
      </c>
      <c r="B613" t="s">
        <v>1802</v>
      </c>
      <c r="C613" t="s">
        <v>792</v>
      </c>
      <c r="D613" t="s">
        <v>768</v>
      </c>
      <c r="E613" t="s">
        <v>784</v>
      </c>
      <c r="F613" t="s">
        <v>770</v>
      </c>
      <c r="G613" t="s">
        <v>1803</v>
      </c>
      <c r="H613" t="s">
        <v>648</v>
      </c>
      <c r="I613" t="s">
        <v>780</v>
      </c>
      <c r="J613" t="s">
        <v>773</v>
      </c>
      <c r="K613" t="s">
        <v>130</v>
      </c>
      <c r="L613" t="s">
        <v>130</v>
      </c>
    </row>
    <row r="614" spans="1:12" x14ac:dyDescent="0.25">
      <c r="A614" t="s">
        <v>711</v>
      </c>
      <c r="B614" t="s">
        <v>1804</v>
      </c>
      <c r="D614" t="s">
        <v>768</v>
      </c>
      <c r="E614" t="s">
        <v>784</v>
      </c>
      <c r="F614" t="s">
        <v>770</v>
      </c>
      <c r="G614" t="s">
        <v>1803</v>
      </c>
      <c r="H614" t="s">
        <v>648</v>
      </c>
      <c r="I614" t="s">
        <v>780</v>
      </c>
      <c r="J614" t="s">
        <v>773</v>
      </c>
      <c r="K614" t="s">
        <v>130</v>
      </c>
      <c r="L614" t="s">
        <v>130</v>
      </c>
    </row>
    <row r="615" spans="1:12" x14ac:dyDescent="0.25">
      <c r="A615" t="s">
        <v>711</v>
      </c>
      <c r="B615" t="s">
        <v>1805</v>
      </c>
      <c r="D615" t="s">
        <v>768</v>
      </c>
      <c r="E615" t="s">
        <v>769</v>
      </c>
      <c r="F615" t="s">
        <v>770</v>
      </c>
      <c r="G615" t="s">
        <v>779</v>
      </c>
      <c r="H615" t="s">
        <v>648</v>
      </c>
      <c r="I615" t="s">
        <v>780</v>
      </c>
      <c r="J615" t="s">
        <v>773</v>
      </c>
      <c r="K615" t="s">
        <v>648</v>
      </c>
      <c r="L615" t="s">
        <v>836</v>
      </c>
    </row>
    <row r="616" spans="1:12" x14ac:dyDescent="0.25">
      <c r="A616" t="s">
        <v>712</v>
      </c>
      <c r="B616" t="s">
        <v>767</v>
      </c>
      <c r="D616" t="s">
        <v>768</v>
      </c>
      <c r="E616" t="s">
        <v>769</v>
      </c>
      <c r="F616" t="s">
        <v>770</v>
      </c>
      <c r="G616" t="s">
        <v>1806</v>
      </c>
      <c r="H616" t="s">
        <v>648</v>
      </c>
      <c r="I616" t="s">
        <v>874</v>
      </c>
      <c r="J616" t="s">
        <v>773</v>
      </c>
      <c r="K616" t="s">
        <v>774</v>
      </c>
      <c r="L616" t="s">
        <v>775</v>
      </c>
    </row>
    <row r="617" spans="1:12" x14ac:dyDescent="0.25">
      <c r="A617" t="s">
        <v>712</v>
      </c>
      <c r="B617" t="s">
        <v>894</v>
      </c>
      <c r="C617" t="s">
        <v>892</v>
      </c>
      <c r="D617" t="s">
        <v>768</v>
      </c>
      <c r="E617" t="s">
        <v>784</v>
      </c>
      <c r="F617" t="s">
        <v>770</v>
      </c>
      <c r="G617" t="s">
        <v>130</v>
      </c>
      <c r="H617" t="s">
        <v>1807</v>
      </c>
      <c r="I617" t="s">
        <v>780</v>
      </c>
      <c r="J617" t="s">
        <v>773</v>
      </c>
      <c r="K617" t="s">
        <v>130</v>
      </c>
      <c r="L617" t="s">
        <v>130</v>
      </c>
    </row>
    <row r="618" spans="1:12" x14ac:dyDescent="0.25">
      <c r="A618" t="s">
        <v>712</v>
      </c>
      <c r="B618" t="s">
        <v>1808</v>
      </c>
      <c r="C618" t="s">
        <v>792</v>
      </c>
      <c r="D618" t="s">
        <v>768</v>
      </c>
      <c r="E618" t="s">
        <v>769</v>
      </c>
      <c r="F618" t="s">
        <v>867</v>
      </c>
      <c r="G618" t="s">
        <v>1809</v>
      </c>
      <c r="H618" t="s">
        <v>648</v>
      </c>
      <c r="I618" t="s">
        <v>874</v>
      </c>
      <c r="J618" t="s">
        <v>773</v>
      </c>
      <c r="K618" t="s">
        <v>1810</v>
      </c>
      <c r="L618" t="s">
        <v>1811</v>
      </c>
    </row>
    <row r="619" spans="1:12" x14ac:dyDescent="0.25">
      <c r="A619" t="s">
        <v>712</v>
      </c>
      <c r="B619" t="s">
        <v>1812</v>
      </c>
      <c r="C619" t="s">
        <v>792</v>
      </c>
      <c r="D619" t="s">
        <v>768</v>
      </c>
      <c r="E619" t="s">
        <v>769</v>
      </c>
      <c r="F619" t="s">
        <v>770</v>
      </c>
      <c r="G619" t="s">
        <v>130</v>
      </c>
      <c r="H619" t="s">
        <v>1813</v>
      </c>
      <c r="I619" t="s">
        <v>899</v>
      </c>
      <c r="J619" t="s">
        <v>911</v>
      </c>
      <c r="K619" t="s">
        <v>648</v>
      </c>
      <c r="L619" t="s">
        <v>1363</v>
      </c>
    </row>
    <row r="620" spans="1:12" x14ac:dyDescent="0.25">
      <c r="A620" t="s">
        <v>712</v>
      </c>
      <c r="B620" t="s">
        <v>791</v>
      </c>
      <c r="C620" t="s">
        <v>792</v>
      </c>
      <c r="D620" t="s">
        <v>768</v>
      </c>
      <c r="E620" t="s">
        <v>769</v>
      </c>
      <c r="F620" t="s">
        <v>793</v>
      </c>
      <c r="G620" t="s">
        <v>1813</v>
      </c>
      <c r="H620" t="s">
        <v>648</v>
      </c>
      <c r="I620" t="s">
        <v>874</v>
      </c>
      <c r="J620" t="s">
        <v>773</v>
      </c>
      <c r="K620" t="s">
        <v>794</v>
      </c>
      <c r="L620" t="s">
        <v>795</v>
      </c>
    </row>
    <row r="621" spans="1:12" x14ac:dyDescent="0.25">
      <c r="A621" t="s">
        <v>712</v>
      </c>
      <c r="B621" t="s">
        <v>1814</v>
      </c>
      <c r="D621" t="s">
        <v>768</v>
      </c>
      <c r="E621" t="s">
        <v>769</v>
      </c>
      <c r="F621" t="s">
        <v>770</v>
      </c>
      <c r="G621" t="s">
        <v>1815</v>
      </c>
      <c r="H621" t="s">
        <v>648</v>
      </c>
      <c r="I621" t="s">
        <v>780</v>
      </c>
      <c r="J621" t="s">
        <v>773</v>
      </c>
      <c r="K621" t="s">
        <v>1816</v>
      </c>
      <c r="L621" t="s">
        <v>1817</v>
      </c>
    </row>
    <row r="622" spans="1:12" x14ac:dyDescent="0.25">
      <c r="A622" t="s">
        <v>712</v>
      </c>
      <c r="B622" t="s">
        <v>884</v>
      </c>
      <c r="D622" t="s">
        <v>841</v>
      </c>
      <c r="E622" t="s">
        <v>829</v>
      </c>
      <c r="F622" t="s">
        <v>130</v>
      </c>
      <c r="G622" t="s">
        <v>1818</v>
      </c>
      <c r="H622" t="s">
        <v>648</v>
      </c>
      <c r="I622" t="s">
        <v>830</v>
      </c>
      <c r="J622" t="s">
        <v>1665</v>
      </c>
      <c r="K622" t="s">
        <v>886</v>
      </c>
      <c r="L622" t="s">
        <v>648</v>
      </c>
    </row>
    <row r="623" spans="1:12" x14ac:dyDescent="0.25">
      <c r="A623" t="s">
        <v>712</v>
      </c>
      <c r="B623" t="s">
        <v>1819</v>
      </c>
      <c r="D623" t="s">
        <v>841</v>
      </c>
      <c r="E623" t="s">
        <v>848</v>
      </c>
      <c r="F623" t="s">
        <v>770</v>
      </c>
      <c r="G623" t="s">
        <v>130</v>
      </c>
      <c r="H623" t="s">
        <v>648</v>
      </c>
      <c r="I623" t="s">
        <v>899</v>
      </c>
      <c r="J623" t="s">
        <v>1820</v>
      </c>
      <c r="K623" t="s">
        <v>648</v>
      </c>
      <c r="L623" t="s">
        <v>648</v>
      </c>
    </row>
    <row r="624" spans="1:12" x14ac:dyDescent="0.25">
      <c r="A624" t="s">
        <v>713</v>
      </c>
      <c r="B624" t="s">
        <v>1821</v>
      </c>
      <c r="D624" t="s">
        <v>768</v>
      </c>
      <c r="E624" t="s">
        <v>1822</v>
      </c>
      <c r="F624" t="s">
        <v>770</v>
      </c>
      <c r="G624" t="s">
        <v>868</v>
      </c>
      <c r="H624" t="s">
        <v>648</v>
      </c>
      <c r="I624" t="s">
        <v>780</v>
      </c>
      <c r="J624" t="s">
        <v>773</v>
      </c>
      <c r="K624" t="s">
        <v>130</v>
      </c>
      <c r="L624" t="s">
        <v>130</v>
      </c>
    </row>
    <row r="625" spans="1:12" x14ac:dyDescent="0.25">
      <c r="A625" t="s">
        <v>713</v>
      </c>
      <c r="B625" t="s">
        <v>1823</v>
      </c>
      <c r="D625" t="s">
        <v>648</v>
      </c>
      <c r="E625" t="s">
        <v>784</v>
      </c>
      <c r="F625" t="s">
        <v>793</v>
      </c>
      <c r="G625" t="s">
        <v>130</v>
      </c>
      <c r="H625" t="s">
        <v>1824</v>
      </c>
      <c r="I625" t="s">
        <v>804</v>
      </c>
      <c r="J625" t="s">
        <v>1715</v>
      </c>
      <c r="K625" t="s">
        <v>130</v>
      </c>
      <c r="L625" t="s">
        <v>130</v>
      </c>
    </row>
    <row r="626" spans="1:12" x14ac:dyDescent="0.25">
      <c r="A626" t="s">
        <v>713</v>
      </c>
      <c r="B626" t="s">
        <v>1534</v>
      </c>
      <c r="C626" t="s">
        <v>792</v>
      </c>
      <c r="D626" t="s">
        <v>834</v>
      </c>
      <c r="E626" t="s">
        <v>825</v>
      </c>
      <c r="F626" t="s">
        <v>793</v>
      </c>
      <c r="G626" t="s">
        <v>1825</v>
      </c>
      <c r="H626" t="s">
        <v>648</v>
      </c>
      <c r="I626" t="s">
        <v>1768</v>
      </c>
      <c r="J626" t="s">
        <v>1826</v>
      </c>
      <c r="K626" t="s">
        <v>1537</v>
      </c>
      <c r="L626" t="s">
        <v>1538</v>
      </c>
    </row>
    <row r="627" spans="1:12" x14ac:dyDescent="0.25">
      <c r="A627" t="s">
        <v>713</v>
      </c>
      <c r="B627" t="s">
        <v>1377</v>
      </c>
      <c r="D627" t="s">
        <v>130</v>
      </c>
      <c r="E627" t="s">
        <v>1378</v>
      </c>
      <c r="F627" t="s">
        <v>770</v>
      </c>
      <c r="G627" t="s">
        <v>1827</v>
      </c>
      <c r="H627" t="s">
        <v>648</v>
      </c>
      <c r="I627" t="s">
        <v>804</v>
      </c>
      <c r="J627" t="s">
        <v>1715</v>
      </c>
      <c r="K627" t="s">
        <v>130</v>
      </c>
      <c r="L627" t="s">
        <v>130</v>
      </c>
    </row>
    <row r="628" spans="1:12" x14ac:dyDescent="0.25">
      <c r="A628" t="s">
        <v>713</v>
      </c>
      <c r="B628" t="s">
        <v>1828</v>
      </c>
      <c r="D628" t="s">
        <v>768</v>
      </c>
      <c r="E628" t="s">
        <v>769</v>
      </c>
      <c r="F628" t="s">
        <v>770</v>
      </c>
      <c r="G628" t="s">
        <v>1257</v>
      </c>
      <c r="H628" t="s">
        <v>648</v>
      </c>
      <c r="I628" t="s">
        <v>780</v>
      </c>
      <c r="J628" t="s">
        <v>773</v>
      </c>
      <c r="K628" t="s">
        <v>648</v>
      </c>
      <c r="L628" t="s">
        <v>781</v>
      </c>
    </row>
    <row r="629" spans="1:12" x14ac:dyDescent="0.25">
      <c r="A629" t="s">
        <v>713</v>
      </c>
      <c r="B629" t="s">
        <v>1829</v>
      </c>
      <c r="D629" t="s">
        <v>1270</v>
      </c>
      <c r="E629" t="s">
        <v>1276</v>
      </c>
      <c r="F629" t="s">
        <v>130</v>
      </c>
      <c r="G629" t="s">
        <v>1105</v>
      </c>
      <c r="H629" t="s">
        <v>648</v>
      </c>
      <c r="I629" t="s">
        <v>1768</v>
      </c>
      <c r="J629" t="s">
        <v>1826</v>
      </c>
      <c r="K629" t="s">
        <v>130</v>
      </c>
      <c r="L629" t="s">
        <v>130</v>
      </c>
    </row>
    <row r="630" spans="1:12" x14ac:dyDescent="0.25">
      <c r="A630" t="s">
        <v>713</v>
      </c>
      <c r="B630" t="s">
        <v>1830</v>
      </c>
      <c r="D630" t="s">
        <v>881</v>
      </c>
      <c r="E630" t="s">
        <v>940</v>
      </c>
      <c r="F630" t="s">
        <v>130</v>
      </c>
      <c r="G630" t="s">
        <v>1831</v>
      </c>
      <c r="H630" t="s">
        <v>648</v>
      </c>
      <c r="I630" t="s">
        <v>1768</v>
      </c>
      <c r="J630" t="s">
        <v>1826</v>
      </c>
      <c r="K630" t="s">
        <v>648</v>
      </c>
      <c r="L630" t="s">
        <v>648</v>
      </c>
    </row>
    <row r="631" spans="1:12" x14ac:dyDescent="0.25">
      <c r="A631" t="s">
        <v>713</v>
      </c>
      <c r="B631" t="s">
        <v>1832</v>
      </c>
      <c r="C631" t="s">
        <v>792</v>
      </c>
      <c r="D631" t="s">
        <v>768</v>
      </c>
      <c r="E631" t="s">
        <v>897</v>
      </c>
      <c r="F631" t="s">
        <v>770</v>
      </c>
      <c r="G631" t="s">
        <v>1354</v>
      </c>
      <c r="H631" t="s">
        <v>648</v>
      </c>
      <c r="I631" t="s">
        <v>780</v>
      </c>
      <c r="J631" t="s">
        <v>773</v>
      </c>
      <c r="K631" t="s">
        <v>1833</v>
      </c>
      <c r="L631" t="s">
        <v>648</v>
      </c>
    </row>
    <row r="632" spans="1:12" x14ac:dyDescent="0.25">
      <c r="A632" t="s">
        <v>713</v>
      </c>
      <c r="B632" t="s">
        <v>1364</v>
      </c>
      <c r="C632" t="s">
        <v>792</v>
      </c>
      <c r="D632" t="s">
        <v>834</v>
      </c>
      <c r="E632" t="s">
        <v>769</v>
      </c>
      <c r="F632" t="s">
        <v>867</v>
      </c>
      <c r="G632" t="s">
        <v>130</v>
      </c>
      <c r="H632" t="s">
        <v>1834</v>
      </c>
      <c r="I632" t="s">
        <v>804</v>
      </c>
      <c r="J632" t="s">
        <v>1715</v>
      </c>
      <c r="K632" t="s">
        <v>1366</v>
      </c>
      <c r="L632" t="s">
        <v>1367</v>
      </c>
    </row>
    <row r="633" spans="1:12" x14ac:dyDescent="0.25">
      <c r="A633" t="s">
        <v>713</v>
      </c>
      <c r="B633" t="s">
        <v>876</v>
      </c>
      <c r="C633" t="s">
        <v>792</v>
      </c>
      <c r="D633" t="s">
        <v>877</v>
      </c>
      <c r="E633" t="s">
        <v>825</v>
      </c>
      <c r="F633" t="s">
        <v>130</v>
      </c>
      <c r="G633" t="s">
        <v>1233</v>
      </c>
      <c r="H633" t="s">
        <v>648</v>
      </c>
      <c r="I633" t="s">
        <v>804</v>
      </c>
      <c r="J633" t="s">
        <v>1715</v>
      </c>
      <c r="K633" t="s">
        <v>879</v>
      </c>
      <c r="L633" t="s">
        <v>648</v>
      </c>
    </row>
    <row r="634" spans="1:12" x14ac:dyDescent="0.25">
      <c r="A634" t="s">
        <v>713</v>
      </c>
      <c r="B634" t="s">
        <v>1368</v>
      </c>
      <c r="C634" t="s">
        <v>792</v>
      </c>
      <c r="D634" t="s">
        <v>834</v>
      </c>
      <c r="E634" t="s">
        <v>848</v>
      </c>
      <c r="F634" t="s">
        <v>130</v>
      </c>
      <c r="G634" t="s">
        <v>1835</v>
      </c>
      <c r="H634" t="s">
        <v>648</v>
      </c>
      <c r="I634" t="s">
        <v>804</v>
      </c>
      <c r="J634" t="s">
        <v>1715</v>
      </c>
      <c r="K634" t="s">
        <v>648</v>
      </c>
      <c r="L634" t="s">
        <v>648</v>
      </c>
    </row>
    <row r="635" spans="1:12" x14ac:dyDescent="0.25">
      <c r="A635" t="s">
        <v>713</v>
      </c>
      <c r="B635" t="s">
        <v>1836</v>
      </c>
      <c r="D635" t="s">
        <v>834</v>
      </c>
      <c r="E635" t="s">
        <v>829</v>
      </c>
      <c r="F635" t="s">
        <v>867</v>
      </c>
      <c r="G635" t="s">
        <v>1837</v>
      </c>
      <c r="H635" t="s">
        <v>648</v>
      </c>
      <c r="I635" t="s">
        <v>804</v>
      </c>
      <c r="J635" t="s">
        <v>1715</v>
      </c>
      <c r="K635" t="s">
        <v>1838</v>
      </c>
      <c r="L635" t="s">
        <v>1839</v>
      </c>
    </row>
    <row r="636" spans="1:12" x14ac:dyDescent="0.25">
      <c r="A636" t="s">
        <v>713</v>
      </c>
      <c r="B636" t="s">
        <v>1484</v>
      </c>
      <c r="C636" t="s">
        <v>792</v>
      </c>
      <c r="D636" t="s">
        <v>768</v>
      </c>
      <c r="E636" t="s">
        <v>897</v>
      </c>
      <c r="F636" t="s">
        <v>770</v>
      </c>
      <c r="G636" t="s">
        <v>1053</v>
      </c>
      <c r="H636" t="s">
        <v>648</v>
      </c>
      <c r="I636" t="s">
        <v>780</v>
      </c>
      <c r="J636" t="s">
        <v>773</v>
      </c>
      <c r="K636" t="s">
        <v>1485</v>
      </c>
      <c r="L636" t="s">
        <v>648</v>
      </c>
    </row>
    <row r="637" spans="1:12" x14ac:dyDescent="0.25">
      <c r="A637" t="s">
        <v>713</v>
      </c>
      <c r="B637" t="s">
        <v>1840</v>
      </c>
      <c r="C637" t="s">
        <v>792</v>
      </c>
      <c r="D637" t="s">
        <v>768</v>
      </c>
      <c r="E637" t="s">
        <v>848</v>
      </c>
      <c r="F637" t="s">
        <v>130</v>
      </c>
      <c r="G637" t="s">
        <v>1841</v>
      </c>
      <c r="H637" t="s">
        <v>648</v>
      </c>
      <c r="I637" t="s">
        <v>804</v>
      </c>
      <c r="J637" t="s">
        <v>1715</v>
      </c>
      <c r="K637" t="s">
        <v>1842</v>
      </c>
      <c r="L637" t="s">
        <v>1843</v>
      </c>
    </row>
    <row r="638" spans="1:12" x14ac:dyDescent="0.25">
      <c r="A638" t="s">
        <v>713</v>
      </c>
      <c r="B638" t="s">
        <v>1844</v>
      </c>
      <c r="C638" t="s">
        <v>792</v>
      </c>
      <c r="D638" t="s">
        <v>841</v>
      </c>
      <c r="E638" t="s">
        <v>825</v>
      </c>
      <c r="F638" t="s">
        <v>130</v>
      </c>
      <c r="G638" t="s">
        <v>1157</v>
      </c>
      <c r="H638" t="s">
        <v>648</v>
      </c>
      <c r="I638" t="s">
        <v>804</v>
      </c>
      <c r="J638" t="s">
        <v>1715</v>
      </c>
      <c r="K638" t="s">
        <v>1845</v>
      </c>
      <c r="L638" t="s">
        <v>1791</v>
      </c>
    </row>
    <row r="639" spans="1:12" x14ac:dyDescent="0.25">
      <c r="A639" t="s">
        <v>713</v>
      </c>
      <c r="B639" t="s">
        <v>1846</v>
      </c>
      <c r="C639" t="s">
        <v>792</v>
      </c>
      <c r="D639" t="s">
        <v>768</v>
      </c>
      <c r="E639" t="s">
        <v>829</v>
      </c>
      <c r="F639" t="s">
        <v>130</v>
      </c>
      <c r="G639" t="s">
        <v>1847</v>
      </c>
      <c r="H639" t="s">
        <v>648</v>
      </c>
      <c r="I639" t="s">
        <v>804</v>
      </c>
      <c r="J639" t="s">
        <v>1715</v>
      </c>
      <c r="K639" t="s">
        <v>648</v>
      </c>
      <c r="L639" t="s">
        <v>856</v>
      </c>
    </row>
    <row r="640" spans="1:12" x14ac:dyDescent="0.25">
      <c r="A640" t="s">
        <v>713</v>
      </c>
      <c r="B640" t="s">
        <v>1848</v>
      </c>
      <c r="D640" t="s">
        <v>768</v>
      </c>
      <c r="E640" t="s">
        <v>829</v>
      </c>
      <c r="F640" t="s">
        <v>130</v>
      </c>
      <c r="G640" t="s">
        <v>1849</v>
      </c>
      <c r="H640" t="s">
        <v>648</v>
      </c>
      <c r="I640" t="s">
        <v>804</v>
      </c>
      <c r="J640" t="s">
        <v>1715</v>
      </c>
      <c r="K640" t="s">
        <v>1850</v>
      </c>
      <c r="L640" t="s">
        <v>1851</v>
      </c>
    </row>
    <row r="641" spans="1:12" x14ac:dyDescent="0.25">
      <c r="A641" t="s">
        <v>713</v>
      </c>
      <c r="B641" t="s">
        <v>887</v>
      </c>
      <c r="C641" t="s">
        <v>792</v>
      </c>
      <c r="D641" t="s">
        <v>834</v>
      </c>
      <c r="E641" t="s">
        <v>829</v>
      </c>
      <c r="F641" t="s">
        <v>867</v>
      </c>
      <c r="G641" t="s">
        <v>1852</v>
      </c>
      <c r="H641" t="s">
        <v>648</v>
      </c>
      <c r="I641" t="s">
        <v>830</v>
      </c>
      <c r="J641" t="s">
        <v>969</v>
      </c>
      <c r="K641" t="s">
        <v>889</v>
      </c>
      <c r="L641" t="s">
        <v>890</v>
      </c>
    </row>
    <row r="642" spans="1:12" x14ac:dyDescent="0.25">
      <c r="A642" t="s">
        <v>713</v>
      </c>
      <c r="B642" t="s">
        <v>1780</v>
      </c>
      <c r="D642" t="s">
        <v>834</v>
      </c>
      <c r="E642" t="s">
        <v>829</v>
      </c>
      <c r="F642" t="s">
        <v>130</v>
      </c>
      <c r="G642" t="s">
        <v>1413</v>
      </c>
      <c r="H642" t="s">
        <v>648</v>
      </c>
      <c r="I642" t="s">
        <v>830</v>
      </c>
      <c r="J642" t="s">
        <v>978</v>
      </c>
      <c r="K642" t="s">
        <v>648</v>
      </c>
      <c r="L642" t="s">
        <v>648</v>
      </c>
    </row>
    <row r="643" spans="1:12" x14ac:dyDescent="0.25">
      <c r="A643" t="s">
        <v>713</v>
      </c>
      <c r="B643" t="s">
        <v>895</v>
      </c>
      <c r="C643" t="s">
        <v>792</v>
      </c>
      <c r="D643" t="s">
        <v>896</v>
      </c>
      <c r="E643" t="s">
        <v>897</v>
      </c>
      <c r="F643" t="s">
        <v>867</v>
      </c>
      <c r="G643" t="s">
        <v>898</v>
      </c>
      <c r="H643" t="s">
        <v>648</v>
      </c>
      <c r="I643" t="s">
        <v>899</v>
      </c>
      <c r="J643" t="s">
        <v>900</v>
      </c>
      <c r="K643" t="s">
        <v>901</v>
      </c>
      <c r="L643" t="s">
        <v>648</v>
      </c>
    </row>
    <row r="644" spans="1:12" x14ac:dyDescent="0.25">
      <c r="A644" t="s">
        <v>713</v>
      </c>
      <c r="B644" t="s">
        <v>902</v>
      </c>
      <c r="D644" t="s">
        <v>896</v>
      </c>
      <c r="E644" t="s">
        <v>897</v>
      </c>
      <c r="F644" t="s">
        <v>770</v>
      </c>
      <c r="G644" t="s">
        <v>1383</v>
      </c>
      <c r="H644" t="s">
        <v>648</v>
      </c>
      <c r="I644" t="s">
        <v>899</v>
      </c>
      <c r="J644" t="s">
        <v>900</v>
      </c>
      <c r="K644" t="s">
        <v>904</v>
      </c>
      <c r="L644" t="s">
        <v>648</v>
      </c>
    </row>
    <row r="645" spans="1:12" x14ac:dyDescent="0.25">
      <c r="A645" t="s">
        <v>713</v>
      </c>
      <c r="B645" t="s">
        <v>909</v>
      </c>
      <c r="D645" t="s">
        <v>113</v>
      </c>
      <c r="E645" t="s">
        <v>769</v>
      </c>
      <c r="F645" t="s">
        <v>770</v>
      </c>
      <c r="G645" t="s">
        <v>130</v>
      </c>
      <c r="H645" t="s">
        <v>648</v>
      </c>
      <c r="I645" t="s">
        <v>910</v>
      </c>
      <c r="J645" t="s">
        <v>911</v>
      </c>
      <c r="K645" t="s">
        <v>912</v>
      </c>
      <c r="L645" t="s">
        <v>913</v>
      </c>
    </row>
    <row r="646" spans="1:12" x14ac:dyDescent="0.25">
      <c r="A646" t="s">
        <v>713</v>
      </c>
      <c r="B646" t="s">
        <v>1853</v>
      </c>
      <c r="D646" t="s">
        <v>113</v>
      </c>
      <c r="E646" t="s">
        <v>769</v>
      </c>
      <c r="F646" t="s">
        <v>770</v>
      </c>
      <c r="G646" t="s">
        <v>130</v>
      </c>
      <c r="H646" t="s">
        <v>648</v>
      </c>
      <c r="I646" t="s">
        <v>910</v>
      </c>
      <c r="J646" t="s">
        <v>823</v>
      </c>
      <c r="K646" t="s">
        <v>901</v>
      </c>
      <c r="L646" t="s">
        <v>648</v>
      </c>
    </row>
    <row r="647" spans="1:12" x14ac:dyDescent="0.25">
      <c r="A647" t="s">
        <v>713</v>
      </c>
      <c r="B647" t="s">
        <v>1854</v>
      </c>
      <c r="D647" t="s">
        <v>841</v>
      </c>
      <c r="E647" t="s">
        <v>848</v>
      </c>
      <c r="F647" t="s">
        <v>130</v>
      </c>
      <c r="G647" t="s">
        <v>130</v>
      </c>
      <c r="H647" t="s">
        <v>648</v>
      </c>
      <c r="I647" t="s">
        <v>899</v>
      </c>
      <c r="J647" t="s">
        <v>815</v>
      </c>
      <c r="K647" t="s">
        <v>648</v>
      </c>
      <c r="L647" t="s">
        <v>648</v>
      </c>
    </row>
    <row r="648" spans="1:12" x14ac:dyDescent="0.25">
      <c r="A648" t="s">
        <v>713</v>
      </c>
      <c r="B648" t="s">
        <v>1855</v>
      </c>
      <c r="D648" t="s">
        <v>113</v>
      </c>
      <c r="E648" t="s">
        <v>769</v>
      </c>
      <c r="F648" t="s">
        <v>770</v>
      </c>
      <c r="G648" t="s">
        <v>130</v>
      </c>
      <c r="H648" t="s">
        <v>648</v>
      </c>
      <c r="I648" t="s">
        <v>910</v>
      </c>
      <c r="J648" t="s">
        <v>911</v>
      </c>
      <c r="K648" t="s">
        <v>1856</v>
      </c>
      <c r="L648" t="s">
        <v>1857</v>
      </c>
    </row>
    <row r="649" spans="1:12" x14ac:dyDescent="0.25">
      <c r="A649" t="s">
        <v>713</v>
      </c>
      <c r="B649" t="s">
        <v>1800</v>
      </c>
      <c r="D649" t="s">
        <v>943</v>
      </c>
      <c r="E649" t="s">
        <v>829</v>
      </c>
      <c r="F649" t="s">
        <v>130</v>
      </c>
      <c r="G649" t="s">
        <v>130</v>
      </c>
      <c r="H649" t="s">
        <v>648</v>
      </c>
      <c r="I649" t="s">
        <v>899</v>
      </c>
      <c r="J649" t="s">
        <v>900</v>
      </c>
      <c r="K649" t="s">
        <v>901</v>
      </c>
      <c r="L649" t="s">
        <v>648</v>
      </c>
    </row>
    <row r="650" spans="1:12" x14ac:dyDescent="0.25">
      <c r="A650" t="s">
        <v>714</v>
      </c>
      <c r="B650" t="s">
        <v>1858</v>
      </c>
      <c r="C650" t="s">
        <v>792</v>
      </c>
      <c r="D650" t="s">
        <v>768</v>
      </c>
      <c r="E650" t="s">
        <v>769</v>
      </c>
      <c r="F650" t="s">
        <v>770</v>
      </c>
      <c r="G650" t="s">
        <v>1859</v>
      </c>
      <c r="H650" t="s">
        <v>648</v>
      </c>
      <c r="I650" t="s">
        <v>772</v>
      </c>
      <c r="J650" t="s">
        <v>773</v>
      </c>
      <c r="K650" t="s">
        <v>1860</v>
      </c>
      <c r="L650" t="s">
        <v>1861</v>
      </c>
    </row>
    <row r="651" spans="1:12" x14ac:dyDescent="0.25">
      <c r="A651" t="s">
        <v>714</v>
      </c>
      <c r="B651" t="s">
        <v>1862</v>
      </c>
      <c r="D651" t="s">
        <v>768</v>
      </c>
      <c r="E651" t="s">
        <v>769</v>
      </c>
      <c r="F651" t="s">
        <v>770</v>
      </c>
      <c r="G651" t="s">
        <v>1863</v>
      </c>
      <c r="H651" t="s">
        <v>648</v>
      </c>
      <c r="I651" t="s">
        <v>772</v>
      </c>
      <c r="J651" t="s">
        <v>773</v>
      </c>
      <c r="K651" t="s">
        <v>648</v>
      </c>
      <c r="L651" t="s">
        <v>928</v>
      </c>
    </row>
    <row r="652" spans="1:12" x14ac:dyDescent="0.25">
      <c r="A652" t="s">
        <v>714</v>
      </c>
      <c r="B652" t="s">
        <v>1864</v>
      </c>
      <c r="D652" t="s">
        <v>768</v>
      </c>
      <c r="E652" t="s">
        <v>769</v>
      </c>
      <c r="F652" t="s">
        <v>770</v>
      </c>
      <c r="G652" t="s">
        <v>1865</v>
      </c>
      <c r="H652" t="s">
        <v>648</v>
      </c>
      <c r="I652" t="s">
        <v>780</v>
      </c>
      <c r="J652" t="s">
        <v>773</v>
      </c>
      <c r="K652" t="s">
        <v>648</v>
      </c>
      <c r="L652" t="s">
        <v>836</v>
      </c>
    </row>
    <row r="653" spans="1:12" x14ac:dyDescent="0.25">
      <c r="A653" t="s">
        <v>714</v>
      </c>
      <c r="B653" t="s">
        <v>1377</v>
      </c>
      <c r="D653" t="s">
        <v>130</v>
      </c>
      <c r="E653" t="s">
        <v>1378</v>
      </c>
      <c r="F653" t="s">
        <v>770</v>
      </c>
      <c r="G653" t="s">
        <v>1866</v>
      </c>
      <c r="H653" t="s">
        <v>648</v>
      </c>
      <c r="I653" t="s">
        <v>780</v>
      </c>
      <c r="J653" t="s">
        <v>773</v>
      </c>
      <c r="K653" t="s">
        <v>130</v>
      </c>
      <c r="L653" t="s">
        <v>130</v>
      </c>
    </row>
    <row r="654" spans="1:12" x14ac:dyDescent="0.25">
      <c r="A654" t="s">
        <v>714</v>
      </c>
      <c r="B654" t="s">
        <v>1288</v>
      </c>
      <c r="D654" t="s">
        <v>834</v>
      </c>
      <c r="E654" t="s">
        <v>769</v>
      </c>
      <c r="F654" t="s">
        <v>793</v>
      </c>
      <c r="G654" t="s">
        <v>1867</v>
      </c>
      <c r="H654" t="s">
        <v>648</v>
      </c>
      <c r="I654" t="s">
        <v>830</v>
      </c>
      <c r="J654" t="s">
        <v>1826</v>
      </c>
      <c r="K654" t="s">
        <v>648</v>
      </c>
      <c r="L654" t="s">
        <v>648</v>
      </c>
    </row>
    <row r="655" spans="1:12" x14ac:dyDescent="0.25">
      <c r="A655" t="s">
        <v>714</v>
      </c>
      <c r="B655" t="s">
        <v>1553</v>
      </c>
      <c r="C655" t="s">
        <v>792</v>
      </c>
      <c r="D655" t="s">
        <v>834</v>
      </c>
      <c r="E655" t="s">
        <v>848</v>
      </c>
      <c r="F655" t="s">
        <v>130</v>
      </c>
      <c r="G655" t="s">
        <v>1818</v>
      </c>
      <c r="H655" t="s">
        <v>648</v>
      </c>
      <c r="I655" t="s">
        <v>830</v>
      </c>
      <c r="J655" t="s">
        <v>773</v>
      </c>
      <c r="K655" t="s">
        <v>1555</v>
      </c>
      <c r="L655" t="s">
        <v>1556</v>
      </c>
    </row>
    <row r="656" spans="1:12" x14ac:dyDescent="0.25">
      <c r="A656" t="s">
        <v>714</v>
      </c>
      <c r="B656" t="s">
        <v>976</v>
      </c>
      <c r="C656" t="s">
        <v>792</v>
      </c>
      <c r="D656" t="s">
        <v>834</v>
      </c>
      <c r="E656" t="s">
        <v>848</v>
      </c>
      <c r="F656" t="s">
        <v>867</v>
      </c>
      <c r="G656" t="s">
        <v>835</v>
      </c>
      <c r="H656" t="s">
        <v>648</v>
      </c>
      <c r="I656" t="s">
        <v>830</v>
      </c>
      <c r="J656" t="s">
        <v>1826</v>
      </c>
      <c r="K656" t="s">
        <v>979</v>
      </c>
      <c r="L656" t="s">
        <v>980</v>
      </c>
    </row>
    <row r="657" spans="1:12" x14ac:dyDescent="0.25">
      <c r="A657" t="s">
        <v>714</v>
      </c>
      <c r="B657" t="s">
        <v>884</v>
      </c>
      <c r="D657" t="s">
        <v>841</v>
      </c>
      <c r="E657" t="s">
        <v>829</v>
      </c>
      <c r="F657" t="s">
        <v>867</v>
      </c>
      <c r="G657" t="s">
        <v>989</v>
      </c>
      <c r="H657" t="s">
        <v>648</v>
      </c>
      <c r="I657" t="s">
        <v>830</v>
      </c>
      <c r="J657" t="s">
        <v>1262</v>
      </c>
      <c r="K657" t="s">
        <v>886</v>
      </c>
      <c r="L657" t="s">
        <v>648</v>
      </c>
    </row>
    <row r="658" spans="1:12" x14ac:dyDescent="0.25">
      <c r="A658" t="s">
        <v>714</v>
      </c>
      <c r="B658" t="s">
        <v>1868</v>
      </c>
      <c r="D658" t="s">
        <v>841</v>
      </c>
      <c r="E658" t="s">
        <v>769</v>
      </c>
      <c r="F658" t="s">
        <v>867</v>
      </c>
      <c r="G658" t="s">
        <v>996</v>
      </c>
      <c r="H658" t="s">
        <v>648</v>
      </c>
      <c r="I658" t="s">
        <v>830</v>
      </c>
      <c r="J658" t="s">
        <v>1677</v>
      </c>
      <c r="K658" t="s">
        <v>1869</v>
      </c>
      <c r="L658" t="s">
        <v>648</v>
      </c>
    </row>
    <row r="659" spans="1:12" x14ac:dyDescent="0.25">
      <c r="A659" t="s">
        <v>715</v>
      </c>
      <c r="B659" t="s">
        <v>1858</v>
      </c>
      <c r="C659" t="s">
        <v>792</v>
      </c>
      <c r="D659" t="s">
        <v>768</v>
      </c>
      <c r="E659" t="s">
        <v>769</v>
      </c>
      <c r="F659" t="s">
        <v>867</v>
      </c>
      <c r="G659" t="s">
        <v>130</v>
      </c>
      <c r="H659" t="s">
        <v>1253</v>
      </c>
      <c r="I659" t="s">
        <v>772</v>
      </c>
      <c r="J659" t="s">
        <v>773</v>
      </c>
      <c r="K659" t="s">
        <v>1860</v>
      </c>
      <c r="L659" t="s">
        <v>1861</v>
      </c>
    </row>
    <row r="660" spans="1:12" x14ac:dyDescent="0.25">
      <c r="A660" t="s">
        <v>715</v>
      </c>
      <c r="B660" t="s">
        <v>1870</v>
      </c>
      <c r="C660" t="s">
        <v>792</v>
      </c>
      <c r="D660" t="s">
        <v>943</v>
      </c>
      <c r="E660" t="s">
        <v>829</v>
      </c>
      <c r="F660" t="s">
        <v>130</v>
      </c>
      <c r="G660" t="s">
        <v>1161</v>
      </c>
      <c r="H660" t="s">
        <v>648</v>
      </c>
      <c r="I660" t="s">
        <v>1284</v>
      </c>
      <c r="J660" t="s">
        <v>1871</v>
      </c>
      <c r="K660" t="s">
        <v>1872</v>
      </c>
      <c r="L660" t="s">
        <v>1873</v>
      </c>
    </row>
    <row r="661" spans="1:12" x14ac:dyDescent="0.25">
      <c r="A661" t="s">
        <v>715</v>
      </c>
      <c r="B661" t="s">
        <v>1874</v>
      </c>
      <c r="D661" t="s">
        <v>841</v>
      </c>
      <c r="E661" t="s">
        <v>848</v>
      </c>
      <c r="F661" t="s">
        <v>130</v>
      </c>
      <c r="G661" t="s">
        <v>130</v>
      </c>
      <c r="H661" t="s">
        <v>648</v>
      </c>
      <c r="I661" t="s">
        <v>899</v>
      </c>
      <c r="J661" t="s">
        <v>1705</v>
      </c>
      <c r="K661" t="s">
        <v>648</v>
      </c>
      <c r="L661" t="s">
        <v>648</v>
      </c>
    </row>
    <row r="662" spans="1:12" x14ac:dyDescent="0.25">
      <c r="A662" t="s">
        <v>716</v>
      </c>
      <c r="B662" t="s">
        <v>1875</v>
      </c>
      <c r="D662" t="s">
        <v>768</v>
      </c>
      <c r="E662" t="s">
        <v>769</v>
      </c>
      <c r="F662" t="s">
        <v>770</v>
      </c>
      <c r="G662" t="s">
        <v>771</v>
      </c>
      <c r="H662" t="s">
        <v>771</v>
      </c>
      <c r="I662" t="s">
        <v>780</v>
      </c>
      <c r="J662" t="s">
        <v>773</v>
      </c>
      <c r="K662" t="s">
        <v>648</v>
      </c>
      <c r="L662" t="s">
        <v>648</v>
      </c>
    </row>
    <row r="663" spans="1:12" x14ac:dyDescent="0.25">
      <c r="A663" t="s">
        <v>716</v>
      </c>
      <c r="B663" t="s">
        <v>1876</v>
      </c>
      <c r="D663" t="s">
        <v>768</v>
      </c>
      <c r="E663" t="s">
        <v>940</v>
      </c>
      <c r="F663" t="s">
        <v>770</v>
      </c>
      <c r="G663" t="s">
        <v>779</v>
      </c>
      <c r="H663" t="s">
        <v>648</v>
      </c>
      <c r="I663" t="s">
        <v>780</v>
      </c>
      <c r="J663" t="s">
        <v>773</v>
      </c>
      <c r="K663" t="s">
        <v>648</v>
      </c>
      <c r="L663" t="s">
        <v>648</v>
      </c>
    </row>
    <row r="664" spans="1:12" x14ac:dyDescent="0.25">
      <c r="A664" t="s">
        <v>716</v>
      </c>
      <c r="B664" t="s">
        <v>1456</v>
      </c>
      <c r="D664" t="s">
        <v>768</v>
      </c>
      <c r="E664" t="s">
        <v>769</v>
      </c>
      <c r="F664" t="s">
        <v>770</v>
      </c>
      <c r="G664" t="s">
        <v>779</v>
      </c>
      <c r="H664" t="s">
        <v>648</v>
      </c>
      <c r="I664" t="s">
        <v>780</v>
      </c>
      <c r="J664" t="s">
        <v>773</v>
      </c>
      <c r="K664" t="s">
        <v>648</v>
      </c>
      <c r="L664" t="s">
        <v>777</v>
      </c>
    </row>
    <row r="665" spans="1:12" x14ac:dyDescent="0.25">
      <c r="A665" t="s">
        <v>352</v>
      </c>
      <c r="B665" t="s">
        <v>1877</v>
      </c>
      <c r="D665" t="s">
        <v>768</v>
      </c>
      <c r="E665" t="s">
        <v>784</v>
      </c>
      <c r="F665" t="s">
        <v>867</v>
      </c>
      <c r="G665" t="s">
        <v>1878</v>
      </c>
      <c r="H665" t="s">
        <v>648</v>
      </c>
      <c r="I665" t="s">
        <v>780</v>
      </c>
      <c r="J665" t="s">
        <v>773</v>
      </c>
      <c r="K665" t="s">
        <v>130</v>
      </c>
      <c r="L665" t="s">
        <v>130</v>
      </c>
    </row>
    <row r="666" spans="1:12" x14ac:dyDescent="0.25">
      <c r="A666" t="s">
        <v>352</v>
      </c>
      <c r="B666" t="s">
        <v>1879</v>
      </c>
      <c r="D666" t="s">
        <v>834</v>
      </c>
      <c r="E666" t="s">
        <v>784</v>
      </c>
      <c r="F666" t="s">
        <v>130</v>
      </c>
      <c r="G666" t="s">
        <v>1880</v>
      </c>
      <c r="H666" t="s">
        <v>648</v>
      </c>
      <c r="I666" t="s">
        <v>780</v>
      </c>
      <c r="J666" t="s">
        <v>773</v>
      </c>
      <c r="K666" t="s">
        <v>130</v>
      </c>
      <c r="L666" t="s">
        <v>130</v>
      </c>
    </row>
    <row r="667" spans="1:12" x14ac:dyDescent="0.25">
      <c r="A667" t="s">
        <v>352</v>
      </c>
      <c r="B667" t="s">
        <v>1881</v>
      </c>
      <c r="D667" t="s">
        <v>834</v>
      </c>
      <c r="E667" t="s">
        <v>784</v>
      </c>
      <c r="F667" t="s">
        <v>130</v>
      </c>
      <c r="G667" t="s">
        <v>1880</v>
      </c>
      <c r="H667" t="s">
        <v>648</v>
      </c>
      <c r="I667" t="s">
        <v>780</v>
      </c>
      <c r="J667" t="s">
        <v>773</v>
      </c>
      <c r="K667" t="s">
        <v>130</v>
      </c>
      <c r="L667" t="s">
        <v>130</v>
      </c>
    </row>
    <row r="668" spans="1:12" x14ac:dyDescent="0.25">
      <c r="A668" t="s">
        <v>352</v>
      </c>
      <c r="B668" t="s">
        <v>1882</v>
      </c>
      <c r="D668" t="s">
        <v>834</v>
      </c>
      <c r="E668" t="s">
        <v>784</v>
      </c>
      <c r="F668" t="s">
        <v>130</v>
      </c>
      <c r="G668" t="s">
        <v>1880</v>
      </c>
      <c r="H668" t="s">
        <v>648</v>
      </c>
      <c r="I668" t="s">
        <v>780</v>
      </c>
      <c r="J668" t="s">
        <v>773</v>
      </c>
      <c r="K668" t="s">
        <v>130</v>
      </c>
      <c r="L668" t="s">
        <v>130</v>
      </c>
    </row>
    <row r="669" spans="1:12" x14ac:dyDescent="0.25">
      <c r="A669" t="s">
        <v>352</v>
      </c>
      <c r="B669" t="s">
        <v>1883</v>
      </c>
      <c r="D669" t="s">
        <v>834</v>
      </c>
      <c r="E669" t="s">
        <v>784</v>
      </c>
      <c r="F669" t="s">
        <v>130</v>
      </c>
      <c r="G669" t="s">
        <v>1880</v>
      </c>
      <c r="H669" t="s">
        <v>648</v>
      </c>
      <c r="I669" t="s">
        <v>780</v>
      </c>
      <c r="J669" t="s">
        <v>773</v>
      </c>
      <c r="K669" t="s">
        <v>130</v>
      </c>
      <c r="L669" t="s">
        <v>130</v>
      </c>
    </row>
    <row r="670" spans="1:12" x14ac:dyDescent="0.25">
      <c r="A670" t="s">
        <v>352</v>
      </c>
      <c r="B670" t="s">
        <v>1884</v>
      </c>
      <c r="C670" t="s">
        <v>783</v>
      </c>
      <c r="D670" t="s">
        <v>768</v>
      </c>
      <c r="E670" t="s">
        <v>784</v>
      </c>
      <c r="F670" t="s">
        <v>770</v>
      </c>
      <c r="G670" t="s">
        <v>779</v>
      </c>
      <c r="H670" t="s">
        <v>648</v>
      </c>
      <c r="I670" t="s">
        <v>780</v>
      </c>
      <c r="J670" t="s">
        <v>773</v>
      </c>
      <c r="K670" t="s">
        <v>130</v>
      </c>
      <c r="L670" t="s">
        <v>130</v>
      </c>
    </row>
    <row r="671" spans="1:12" x14ac:dyDescent="0.25">
      <c r="A671" t="s">
        <v>352</v>
      </c>
      <c r="B671" t="s">
        <v>1885</v>
      </c>
      <c r="D671" t="s">
        <v>768</v>
      </c>
      <c r="E671" t="s">
        <v>769</v>
      </c>
      <c r="F671" t="s">
        <v>770</v>
      </c>
      <c r="G671" t="s">
        <v>779</v>
      </c>
      <c r="H671" t="s">
        <v>648</v>
      </c>
      <c r="I671" t="s">
        <v>780</v>
      </c>
      <c r="J671" t="s">
        <v>773</v>
      </c>
      <c r="K671" t="s">
        <v>648</v>
      </c>
      <c r="L671" t="s">
        <v>813</v>
      </c>
    </row>
    <row r="672" spans="1:12" x14ac:dyDescent="0.25">
      <c r="A672" t="s">
        <v>717</v>
      </c>
      <c r="B672" t="s">
        <v>1886</v>
      </c>
      <c r="D672" t="s">
        <v>768</v>
      </c>
      <c r="E672" t="s">
        <v>769</v>
      </c>
      <c r="F672" t="s">
        <v>770</v>
      </c>
      <c r="G672" t="s">
        <v>771</v>
      </c>
      <c r="H672" t="s">
        <v>771</v>
      </c>
      <c r="I672" t="s">
        <v>780</v>
      </c>
      <c r="J672" t="s">
        <v>773</v>
      </c>
      <c r="K672" t="s">
        <v>1887</v>
      </c>
      <c r="L672" t="s">
        <v>1888</v>
      </c>
    </row>
    <row r="673" spans="1:12" x14ac:dyDescent="0.25">
      <c r="A673" t="s">
        <v>718</v>
      </c>
      <c r="B673" t="s">
        <v>1889</v>
      </c>
      <c r="C673" t="s">
        <v>783</v>
      </c>
      <c r="D673" t="s">
        <v>768</v>
      </c>
      <c r="E673" t="s">
        <v>784</v>
      </c>
      <c r="F673" t="s">
        <v>770</v>
      </c>
      <c r="G673" t="s">
        <v>1803</v>
      </c>
      <c r="H673" t="s">
        <v>648</v>
      </c>
      <c r="I673" t="s">
        <v>780</v>
      </c>
      <c r="J673" t="s">
        <v>773</v>
      </c>
      <c r="K673" t="s">
        <v>130</v>
      </c>
      <c r="L673" t="s">
        <v>130</v>
      </c>
    </row>
    <row r="674" spans="1:12" x14ac:dyDescent="0.25">
      <c r="A674" t="s">
        <v>718</v>
      </c>
      <c r="B674" t="s">
        <v>1890</v>
      </c>
      <c r="D674" t="s">
        <v>768</v>
      </c>
      <c r="E674" t="s">
        <v>784</v>
      </c>
      <c r="F674" t="s">
        <v>770</v>
      </c>
      <c r="G674" t="s">
        <v>1803</v>
      </c>
      <c r="H674" t="s">
        <v>648</v>
      </c>
      <c r="I674" t="s">
        <v>780</v>
      </c>
      <c r="J674" t="s">
        <v>773</v>
      </c>
      <c r="K674" t="s">
        <v>130</v>
      </c>
      <c r="L674" t="s">
        <v>130</v>
      </c>
    </row>
    <row r="675" spans="1:12" x14ac:dyDescent="0.25">
      <c r="A675" t="s">
        <v>719</v>
      </c>
      <c r="B675" t="s">
        <v>791</v>
      </c>
      <c r="C675" t="s">
        <v>792</v>
      </c>
      <c r="D675" t="s">
        <v>768</v>
      </c>
      <c r="E675" t="s">
        <v>769</v>
      </c>
      <c r="F675" t="s">
        <v>770</v>
      </c>
      <c r="G675" t="s">
        <v>130</v>
      </c>
      <c r="H675" t="s">
        <v>1891</v>
      </c>
      <c r="I675" t="s">
        <v>772</v>
      </c>
      <c r="J675" t="s">
        <v>773</v>
      </c>
      <c r="K675" t="s">
        <v>794</v>
      </c>
      <c r="L675" t="s">
        <v>795</v>
      </c>
    </row>
    <row r="676" spans="1:12" x14ac:dyDescent="0.25">
      <c r="A676" t="s">
        <v>719</v>
      </c>
      <c r="B676" t="s">
        <v>1892</v>
      </c>
      <c r="C676" t="s">
        <v>792</v>
      </c>
      <c r="D676" t="s">
        <v>1543</v>
      </c>
      <c r="E676" t="s">
        <v>829</v>
      </c>
      <c r="F676" t="s">
        <v>770</v>
      </c>
      <c r="G676" t="s">
        <v>1891</v>
      </c>
      <c r="H676" t="s">
        <v>648</v>
      </c>
      <c r="I676" t="s">
        <v>780</v>
      </c>
      <c r="J676" t="s">
        <v>773</v>
      </c>
      <c r="K676" t="s">
        <v>1624</v>
      </c>
      <c r="L676" t="s">
        <v>648</v>
      </c>
    </row>
    <row r="677" spans="1:12" x14ac:dyDescent="0.25">
      <c r="A677" t="s">
        <v>719</v>
      </c>
      <c r="B677" t="s">
        <v>1893</v>
      </c>
      <c r="C677" t="s">
        <v>792</v>
      </c>
      <c r="D677" t="s">
        <v>874</v>
      </c>
      <c r="E677" t="s">
        <v>897</v>
      </c>
      <c r="F677" t="s">
        <v>130</v>
      </c>
      <c r="G677" t="s">
        <v>1894</v>
      </c>
      <c r="H677" t="s">
        <v>648</v>
      </c>
      <c r="I677" t="s">
        <v>830</v>
      </c>
      <c r="J677" t="s">
        <v>1895</v>
      </c>
      <c r="K677" t="s">
        <v>1896</v>
      </c>
      <c r="L677" t="s">
        <v>1897</v>
      </c>
    </row>
    <row r="678" spans="1:12" x14ac:dyDescent="0.25">
      <c r="A678" t="s">
        <v>374</v>
      </c>
      <c r="B678" t="s">
        <v>1898</v>
      </c>
      <c r="D678" t="s">
        <v>768</v>
      </c>
      <c r="E678" t="s">
        <v>784</v>
      </c>
      <c r="F678" t="s">
        <v>130</v>
      </c>
      <c r="G678" t="s">
        <v>1899</v>
      </c>
      <c r="H678" t="s">
        <v>648</v>
      </c>
      <c r="I678" t="s">
        <v>780</v>
      </c>
      <c r="J678" t="s">
        <v>773</v>
      </c>
      <c r="K678" t="s">
        <v>130</v>
      </c>
      <c r="L678" t="s">
        <v>130</v>
      </c>
    </row>
    <row r="679" spans="1:12" x14ac:dyDescent="0.25">
      <c r="A679" t="s">
        <v>374</v>
      </c>
      <c r="B679" t="s">
        <v>1900</v>
      </c>
      <c r="C679" t="s">
        <v>892</v>
      </c>
      <c r="D679" t="s">
        <v>768</v>
      </c>
      <c r="E679" t="s">
        <v>784</v>
      </c>
      <c r="F679" t="s">
        <v>770</v>
      </c>
      <c r="G679" t="s">
        <v>1899</v>
      </c>
      <c r="H679" t="s">
        <v>648</v>
      </c>
      <c r="I679" t="s">
        <v>780</v>
      </c>
      <c r="J679" t="s">
        <v>773</v>
      </c>
      <c r="K679" t="s">
        <v>130</v>
      </c>
      <c r="L679" t="s">
        <v>130</v>
      </c>
    </row>
    <row r="680" spans="1:12" x14ac:dyDescent="0.25">
      <c r="A680" t="s">
        <v>374</v>
      </c>
      <c r="B680" t="s">
        <v>1901</v>
      </c>
      <c r="C680" t="s">
        <v>783</v>
      </c>
      <c r="D680" t="s">
        <v>768</v>
      </c>
      <c r="E680" t="s">
        <v>784</v>
      </c>
      <c r="F680" t="s">
        <v>770</v>
      </c>
      <c r="G680" t="s">
        <v>1807</v>
      </c>
      <c r="H680" t="s">
        <v>648</v>
      </c>
      <c r="I680" t="s">
        <v>780</v>
      </c>
      <c r="J680" t="s">
        <v>773</v>
      </c>
      <c r="K680" t="s">
        <v>130</v>
      </c>
      <c r="L680" t="s">
        <v>130</v>
      </c>
    </row>
    <row r="681" spans="1:12" x14ac:dyDescent="0.25">
      <c r="A681" t="s">
        <v>374</v>
      </c>
      <c r="B681" t="s">
        <v>1902</v>
      </c>
      <c r="D681" t="s">
        <v>768</v>
      </c>
      <c r="E681" t="s">
        <v>769</v>
      </c>
      <c r="F681" t="s">
        <v>770</v>
      </c>
      <c r="G681" t="s">
        <v>1903</v>
      </c>
      <c r="H681" t="s">
        <v>648</v>
      </c>
      <c r="I681" t="s">
        <v>780</v>
      </c>
      <c r="J681" t="s">
        <v>773</v>
      </c>
      <c r="K681" t="s">
        <v>648</v>
      </c>
      <c r="L681" t="s">
        <v>928</v>
      </c>
    </row>
    <row r="682" spans="1:12" x14ac:dyDescent="0.25">
      <c r="A682" t="s">
        <v>374</v>
      </c>
      <c r="B682" t="s">
        <v>1904</v>
      </c>
      <c r="D682" t="s">
        <v>768</v>
      </c>
      <c r="E682" t="s">
        <v>769</v>
      </c>
      <c r="F682" t="s">
        <v>770</v>
      </c>
      <c r="G682" t="s">
        <v>1257</v>
      </c>
      <c r="H682" t="s">
        <v>648</v>
      </c>
      <c r="I682" t="s">
        <v>780</v>
      </c>
      <c r="J682" t="s">
        <v>773</v>
      </c>
      <c r="K682" t="s">
        <v>648</v>
      </c>
      <c r="L682" t="s">
        <v>1905</v>
      </c>
    </row>
    <row r="683" spans="1:12" x14ac:dyDescent="0.25">
      <c r="A683" t="s">
        <v>374</v>
      </c>
      <c r="B683" t="s">
        <v>1906</v>
      </c>
      <c r="C683" t="s">
        <v>892</v>
      </c>
      <c r="D683" t="s">
        <v>768</v>
      </c>
      <c r="E683" t="s">
        <v>784</v>
      </c>
      <c r="F683" t="s">
        <v>770</v>
      </c>
      <c r="G683" t="s">
        <v>1558</v>
      </c>
      <c r="H683" t="s">
        <v>648</v>
      </c>
      <c r="I683" t="s">
        <v>780</v>
      </c>
      <c r="J683" t="s">
        <v>773</v>
      </c>
      <c r="K683" t="s">
        <v>130</v>
      </c>
      <c r="L683" t="s">
        <v>130</v>
      </c>
    </row>
    <row r="684" spans="1:12" x14ac:dyDescent="0.25">
      <c r="A684" t="s">
        <v>374</v>
      </c>
      <c r="B684" t="s">
        <v>1907</v>
      </c>
      <c r="D684" t="s">
        <v>768</v>
      </c>
      <c r="E684" t="s">
        <v>769</v>
      </c>
      <c r="F684" t="s">
        <v>770</v>
      </c>
      <c r="G684" t="s">
        <v>779</v>
      </c>
      <c r="H684" t="s">
        <v>648</v>
      </c>
      <c r="I684" t="s">
        <v>780</v>
      </c>
      <c r="J684" t="s">
        <v>773</v>
      </c>
      <c r="K684" t="s">
        <v>648</v>
      </c>
      <c r="L684" t="s">
        <v>1031</v>
      </c>
    </row>
    <row r="685" spans="1:12" x14ac:dyDescent="0.25">
      <c r="A685" t="s">
        <v>720</v>
      </c>
      <c r="B685" t="s">
        <v>1908</v>
      </c>
      <c r="D685" t="s">
        <v>768</v>
      </c>
      <c r="E685" t="s">
        <v>940</v>
      </c>
      <c r="F685" t="s">
        <v>770</v>
      </c>
      <c r="G685" t="s">
        <v>771</v>
      </c>
      <c r="H685" t="s">
        <v>771</v>
      </c>
      <c r="I685" t="s">
        <v>780</v>
      </c>
      <c r="J685" t="s">
        <v>773</v>
      </c>
      <c r="K685" t="s">
        <v>648</v>
      </c>
      <c r="L685" t="s">
        <v>648</v>
      </c>
    </row>
    <row r="686" spans="1:12" x14ac:dyDescent="0.25">
      <c r="A686" t="s">
        <v>720</v>
      </c>
      <c r="B686" t="s">
        <v>1909</v>
      </c>
      <c r="D686" t="s">
        <v>768</v>
      </c>
      <c r="E686" t="s">
        <v>769</v>
      </c>
      <c r="F686" t="s">
        <v>770</v>
      </c>
      <c r="G686" t="s">
        <v>779</v>
      </c>
      <c r="H686" t="s">
        <v>648</v>
      </c>
      <c r="I686" t="s">
        <v>780</v>
      </c>
      <c r="J686" t="s">
        <v>773</v>
      </c>
      <c r="K686" t="s">
        <v>648</v>
      </c>
      <c r="L686" t="s">
        <v>813</v>
      </c>
    </row>
    <row r="687" spans="1:12" x14ac:dyDescent="0.25">
      <c r="A687" t="s">
        <v>364</v>
      </c>
      <c r="B687" t="s">
        <v>1910</v>
      </c>
      <c r="D687" t="s">
        <v>768</v>
      </c>
      <c r="E687" t="s">
        <v>769</v>
      </c>
      <c r="F687" t="s">
        <v>793</v>
      </c>
      <c r="G687" t="s">
        <v>1627</v>
      </c>
      <c r="H687" t="s">
        <v>648</v>
      </c>
      <c r="I687" t="s">
        <v>830</v>
      </c>
      <c r="J687" t="s">
        <v>863</v>
      </c>
      <c r="K687" t="s">
        <v>648</v>
      </c>
      <c r="L687" t="s">
        <v>777</v>
      </c>
    </row>
    <row r="688" spans="1:12" x14ac:dyDescent="0.25">
      <c r="A688" t="s">
        <v>364</v>
      </c>
      <c r="B688" t="s">
        <v>1911</v>
      </c>
      <c r="C688" t="s">
        <v>792</v>
      </c>
      <c r="D688" t="s">
        <v>768</v>
      </c>
      <c r="E688" t="s">
        <v>1797</v>
      </c>
      <c r="F688" t="s">
        <v>867</v>
      </c>
      <c r="G688" t="s">
        <v>1912</v>
      </c>
      <c r="H688" t="s">
        <v>648</v>
      </c>
      <c r="I688" t="s">
        <v>874</v>
      </c>
      <c r="J688" t="s">
        <v>1357</v>
      </c>
      <c r="K688" t="s">
        <v>1913</v>
      </c>
      <c r="L688" t="s">
        <v>1914</v>
      </c>
    </row>
    <row r="689" spans="1:12" x14ac:dyDescent="0.25">
      <c r="A689" t="s">
        <v>364</v>
      </c>
      <c r="B689" t="s">
        <v>1915</v>
      </c>
      <c r="D689" t="s">
        <v>1543</v>
      </c>
      <c r="E689" t="s">
        <v>848</v>
      </c>
      <c r="F689" t="s">
        <v>793</v>
      </c>
      <c r="G689" t="s">
        <v>1916</v>
      </c>
      <c r="H689" t="s">
        <v>648</v>
      </c>
      <c r="I689" t="s">
        <v>874</v>
      </c>
      <c r="J689" t="s">
        <v>1357</v>
      </c>
      <c r="K689" t="s">
        <v>648</v>
      </c>
      <c r="L689" t="s">
        <v>648</v>
      </c>
    </row>
    <row r="690" spans="1:12" x14ac:dyDescent="0.25">
      <c r="A690" t="s">
        <v>364</v>
      </c>
      <c r="B690" t="s">
        <v>1653</v>
      </c>
      <c r="C690" t="s">
        <v>792</v>
      </c>
      <c r="D690" t="s">
        <v>768</v>
      </c>
      <c r="E690" t="s">
        <v>848</v>
      </c>
      <c r="F690" t="s">
        <v>770</v>
      </c>
      <c r="G690" t="s">
        <v>1618</v>
      </c>
      <c r="H690" t="s">
        <v>648</v>
      </c>
      <c r="I690" t="s">
        <v>780</v>
      </c>
      <c r="J690" t="s">
        <v>773</v>
      </c>
      <c r="K690" t="s">
        <v>1654</v>
      </c>
      <c r="L690" t="s">
        <v>1655</v>
      </c>
    </row>
    <row r="691" spans="1:12" x14ac:dyDescent="0.25">
      <c r="A691" t="s">
        <v>364</v>
      </c>
      <c r="B691" t="s">
        <v>1377</v>
      </c>
      <c r="D691" t="s">
        <v>130</v>
      </c>
      <c r="E691" t="s">
        <v>1378</v>
      </c>
      <c r="F691" t="s">
        <v>770</v>
      </c>
      <c r="G691" t="s">
        <v>1917</v>
      </c>
      <c r="H691" t="s">
        <v>648</v>
      </c>
      <c r="I691" t="s">
        <v>780</v>
      </c>
      <c r="J691" t="s">
        <v>773</v>
      </c>
      <c r="K691" t="s">
        <v>130</v>
      </c>
      <c r="L691" t="s">
        <v>130</v>
      </c>
    </row>
    <row r="692" spans="1:12" x14ac:dyDescent="0.25">
      <c r="A692" t="s">
        <v>364</v>
      </c>
      <c r="B692" t="s">
        <v>1840</v>
      </c>
      <c r="C692" t="s">
        <v>792</v>
      </c>
      <c r="D692" t="s">
        <v>768</v>
      </c>
      <c r="E692" t="s">
        <v>848</v>
      </c>
      <c r="F692" t="s">
        <v>867</v>
      </c>
      <c r="G692" t="s">
        <v>1535</v>
      </c>
      <c r="H692" t="s">
        <v>648</v>
      </c>
      <c r="I692" t="s">
        <v>830</v>
      </c>
      <c r="J692" t="s">
        <v>1665</v>
      </c>
      <c r="K692" t="s">
        <v>1842</v>
      </c>
      <c r="L692" t="s">
        <v>1843</v>
      </c>
    </row>
    <row r="693" spans="1:12" x14ac:dyDescent="0.25">
      <c r="A693" t="s">
        <v>364</v>
      </c>
      <c r="B693" t="s">
        <v>1660</v>
      </c>
      <c r="C693" t="s">
        <v>792</v>
      </c>
      <c r="D693" t="s">
        <v>834</v>
      </c>
      <c r="E693" t="s">
        <v>769</v>
      </c>
      <c r="F693" t="s">
        <v>867</v>
      </c>
      <c r="G693" t="s">
        <v>1918</v>
      </c>
      <c r="H693" t="s">
        <v>648</v>
      </c>
      <c r="I693" t="s">
        <v>830</v>
      </c>
      <c r="J693" t="s">
        <v>1782</v>
      </c>
      <c r="K693" t="s">
        <v>1661</v>
      </c>
      <c r="L693" t="s">
        <v>1662</v>
      </c>
    </row>
    <row r="694" spans="1:12" x14ac:dyDescent="0.25">
      <c r="A694" t="s">
        <v>364</v>
      </c>
      <c r="B694" t="s">
        <v>1919</v>
      </c>
      <c r="D694" t="s">
        <v>841</v>
      </c>
      <c r="E694" t="s">
        <v>848</v>
      </c>
      <c r="F694" t="s">
        <v>793</v>
      </c>
      <c r="G694" t="s">
        <v>1920</v>
      </c>
      <c r="H694" t="s">
        <v>648</v>
      </c>
      <c r="I694" t="s">
        <v>899</v>
      </c>
      <c r="J694" t="s">
        <v>1921</v>
      </c>
      <c r="K694" t="s">
        <v>1922</v>
      </c>
      <c r="L694" t="s">
        <v>648</v>
      </c>
    </row>
    <row r="695" spans="1:12" x14ac:dyDescent="0.25">
      <c r="A695" t="s">
        <v>364</v>
      </c>
      <c r="B695" t="s">
        <v>1669</v>
      </c>
      <c r="C695" t="s">
        <v>792</v>
      </c>
      <c r="D695" t="s">
        <v>986</v>
      </c>
      <c r="E695" t="s">
        <v>829</v>
      </c>
      <c r="F695" t="s">
        <v>867</v>
      </c>
      <c r="G695" t="s">
        <v>1923</v>
      </c>
      <c r="H695" t="s">
        <v>648</v>
      </c>
      <c r="I695" t="s">
        <v>830</v>
      </c>
      <c r="J695" t="s">
        <v>863</v>
      </c>
      <c r="K695" t="s">
        <v>1672</v>
      </c>
      <c r="L695" t="s">
        <v>1673</v>
      </c>
    </row>
    <row r="696" spans="1:12" x14ac:dyDescent="0.25">
      <c r="A696" t="s">
        <v>364</v>
      </c>
      <c r="B696" t="s">
        <v>967</v>
      </c>
      <c r="C696" t="s">
        <v>792</v>
      </c>
      <c r="D696" t="s">
        <v>834</v>
      </c>
      <c r="E696" t="s">
        <v>829</v>
      </c>
      <c r="F696" t="s">
        <v>867</v>
      </c>
      <c r="G696" t="s">
        <v>835</v>
      </c>
      <c r="H696" t="s">
        <v>648</v>
      </c>
      <c r="I696" t="s">
        <v>830</v>
      </c>
      <c r="J696" t="s">
        <v>819</v>
      </c>
      <c r="K696" t="s">
        <v>970</v>
      </c>
      <c r="L696" t="s">
        <v>971</v>
      </c>
    </row>
    <row r="697" spans="1:12" x14ac:dyDescent="0.25">
      <c r="A697" t="s">
        <v>721</v>
      </c>
      <c r="B697" t="s">
        <v>1924</v>
      </c>
      <c r="D697" t="s">
        <v>768</v>
      </c>
      <c r="E697" t="s">
        <v>769</v>
      </c>
      <c r="F697" t="s">
        <v>770</v>
      </c>
      <c r="G697" t="s">
        <v>1803</v>
      </c>
      <c r="H697" t="s">
        <v>648</v>
      </c>
      <c r="I697" t="s">
        <v>780</v>
      </c>
      <c r="J697" t="s">
        <v>773</v>
      </c>
      <c r="K697" t="s">
        <v>648</v>
      </c>
      <c r="L697" t="s">
        <v>1925</v>
      </c>
    </row>
    <row r="698" spans="1:12" x14ac:dyDescent="0.25">
      <c r="A698" t="s">
        <v>721</v>
      </c>
      <c r="B698" t="s">
        <v>1926</v>
      </c>
      <c r="D698" t="s">
        <v>768</v>
      </c>
      <c r="E698" t="s">
        <v>769</v>
      </c>
      <c r="F698" t="s">
        <v>770</v>
      </c>
      <c r="G698" t="s">
        <v>1803</v>
      </c>
      <c r="H698" t="s">
        <v>648</v>
      </c>
      <c r="I698" t="s">
        <v>780</v>
      </c>
      <c r="J698" t="s">
        <v>773</v>
      </c>
      <c r="K698" t="s">
        <v>1927</v>
      </c>
      <c r="L698" t="s">
        <v>1928</v>
      </c>
    </row>
    <row r="699" spans="1:12" x14ac:dyDescent="0.25">
      <c r="A699" t="s">
        <v>198</v>
      </c>
      <c r="B699" t="s">
        <v>1929</v>
      </c>
      <c r="D699" t="s">
        <v>768</v>
      </c>
      <c r="E699" t="s">
        <v>769</v>
      </c>
      <c r="F699" t="s">
        <v>770</v>
      </c>
      <c r="G699" t="s">
        <v>1930</v>
      </c>
      <c r="H699" t="s">
        <v>648</v>
      </c>
      <c r="I699" t="s">
        <v>780</v>
      </c>
      <c r="J699" t="s">
        <v>773</v>
      </c>
      <c r="K699" t="s">
        <v>648</v>
      </c>
      <c r="L699" t="s">
        <v>777</v>
      </c>
    </row>
    <row r="700" spans="1:12" x14ac:dyDescent="0.25">
      <c r="A700" t="s">
        <v>198</v>
      </c>
      <c r="B700" t="s">
        <v>1931</v>
      </c>
      <c r="D700" t="s">
        <v>768</v>
      </c>
      <c r="E700" t="s">
        <v>769</v>
      </c>
      <c r="F700" t="s">
        <v>770</v>
      </c>
      <c r="G700" t="s">
        <v>1930</v>
      </c>
      <c r="H700" t="s">
        <v>648</v>
      </c>
      <c r="I700" t="s">
        <v>780</v>
      </c>
      <c r="J700" t="s">
        <v>773</v>
      </c>
      <c r="K700" t="s">
        <v>648</v>
      </c>
      <c r="L700" t="s">
        <v>777</v>
      </c>
    </row>
    <row r="701" spans="1:12" x14ac:dyDescent="0.25">
      <c r="A701" t="s">
        <v>198</v>
      </c>
      <c r="B701" t="s">
        <v>1932</v>
      </c>
      <c r="D701" t="s">
        <v>768</v>
      </c>
      <c r="E701" t="s">
        <v>769</v>
      </c>
      <c r="F701" t="s">
        <v>770</v>
      </c>
      <c r="G701" t="s">
        <v>1933</v>
      </c>
      <c r="H701" t="s">
        <v>648</v>
      </c>
      <c r="I701" t="s">
        <v>780</v>
      </c>
      <c r="J701" t="s">
        <v>773</v>
      </c>
      <c r="K701" t="s">
        <v>648</v>
      </c>
      <c r="L701" t="s">
        <v>777</v>
      </c>
    </row>
    <row r="702" spans="1:12" x14ac:dyDescent="0.25">
      <c r="A702" t="s">
        <v>198</v>
      </c>
      <c r="B702" t="s">
        <v>1934</v>
      </c>
      <c r="D702" t="s">
        <v>768</v>
      </c>
      <c r="E702" t="s">
        <v>769</v>
      </c>
      <c r="F702" t="s">
        <v>770</v>
      </c>
      <c r="G702" t="s">
        <v>1933</v>
      </c>
      <c r="H702" t="s">
        <v>648</v>
      </c>
      <c r="I702" t="s">
        <v>780</v>
      </c>
      <c r="J702" t="s">
        <v>773</v>
      </c>
      <c r="K702" t="s">
        <v>648</v>
      </c>
      <c r="L702" t="s">
        <v>777</v>
      </c>
    </row>
    <row r="703" spans="1:12" x14ac:dyDescent="0.25">
      <c r="A703" t="s">
        <v>198</v>
      </c>
      <c r="B703" t="s">
        <v>1935</v>
      </c>
      <c r="C703" t="s">
        <v>783</v>
      </c>
      <c r="D703" t="s">
        <v>768</v>
      </c>
      <c r="E703" t="s">
        <v>784</v>
      </c>
      <c r="F703" t="s">
        <v>770</v>
      </c>
      <c r="G703" t="s">
        <v>1936</v>
      </c>
      <c r="H703" t="s">
        <v>648</v>
      </c>
      <c r="I703" t="s">
        <v>780</v>
      </c>
      <c r="J703" t="s">
        <v>773</v>
      </c>
      <c r="K703" t="s">
        <v>130</v>
      </c>
      <c r="L703" t="s">
        <v>130</v>
      </c>
    </row>
    <row r="704" spans="1:12" x14ac:dyDescent="0.25">
      <c r="A704" t="s">
        <v>198</v>
      </c>
      <c r="B704" t="s">
        <v>1937</v>
      </c>
      <c r="C704" t="s">
        <v>783</v>
      </c>
      <c r="D704" t="s">
        <v>768</v>
      </c>
      <c r="E704" t="s">
        <v>784</v>
      </c>
      <c r="F704" t="s">
        <v>770</v>
      </c>
      <c r="G704" t="s">
        <v>130</v>
      </c>
      <c r="H704" t="s">
        <v>648</v>
      </c>
      <c r="I704" t="s">
        <v>780</v>
      </c>
      <c r="J704" t="s">
        <v>773</v>
      </c>
      <c r="K704" t="s">
        <v>130</v>
      </c>
      <c r="L704" t="s">
        <v>130</v>
      </c>
    </row>
    <row r="705" spans="1:12" x14ac:dyDescent="0.25">
      <c r="A705" t="s">
        <v>198</v>
      </c>
      <c r="B705" t="s">
        <v>1938</v>
      </c>
      <c r="D705" t="s">
        <v>768</v>
      </c>
      <c r="E705" t="s">
        <v>784</v>
      </c>
      <c r="F705" t="s">
        <v>770</v>
      </c>
      <c r="G705" t="s">
        <v>130</v>
      </c>
      <c r="H705" t="s">
        <v>648</v>
      </c>
      <c r="I705" t="s">
        <v>780</v>
      </c>
      <c r="J705" t="s">
        <v>773</v>
      </c>
      <c r="K705" t="s">
        <v>130</v>
      </c>
      <c r="L705" t="s">
        <v>130</v>
      </c>
    </row>
    <row r="706" spans="1:12" x14ac:dyDescent="0.25">
      <c r="A706" t="s">
        <v>198</v>
      </c>
      <c r="B706" t="s">
        <v>1939</v>
      </c>
      <c r="D706" t="s">
        <v>1029</v>
      </c>
      <c r="E706" t="s">
        <v>769</v>
      </c>
      <c r="F706" t="s">
        <v>770</v>
      </c>
      <c r="G706" t="s">
        <v>779</v>
      </c>
      <c r="H706" t="s">
        <v>648</v>
      </c>
      <c r="I706" t="s">
        <v>780</v>
      </c>
      <c r="J706" t="s">
        <v>773</v>
      </c>
      <c r="K706" t="s">
        <v>648</v>
      </c>
      <c r="L706" t="s">
        <v>648</v>
      </c>
    </row>
    <row r="707" spans="1:12" x14ac:dyDescent="0.25">
      <c r="A707" t="s">
        <v>198</v>
      </c>
      <c r="B707" t="s">
        <v>1940</v>
      </c>
      <c r="D707" t="s">
        <v>768</v>
      </c>
      <c r="E707" t="s">
        <v>769</v>
      </c>
      <c r="F707" t="s">
        <v>770</v>
      </c>
      <c r="G707" t="s">
        <v>779</v>
      </c>
      <c r="H707" t="s">
        <v>648</v>
      </c>
      <c r="I707" t="s">
        <v>780</v>
      </c>
      <c r="J707" t="s">
        <v>773</v>
      </c>
      <c r="K707" t="s">
        <v>648</v>
      </c>
      <c r="L707" t="s">
        <v>777</v>
      </c>
    </row>
    <row r="708" spans="1:12" x14ac:dyDescent="0.25">
      <c r="A708" t="s">
        <v>135</v>
      </c>
      <c r="B708" t="s">
        <v>1941</v>
      </c>
      <c r="D708" t="s">
        <v>768</v>
      </c>
      <c r="E708" t="s">
        <v>769</v>
      </c>
      <c r="F708" t="s">
        <v>130</v>
      </c>
      <c r="G708" t="s">
        <v>803</v>
      </c>
      <c r="H708" t="s">
        <v>648</v>
      </c>
      <c r="I708" t="s">
        <v>804</v>
      </c>
      <c r="J708" t="s">
        <v>1503</v>
      </c>
      <c r="K708" t="s">
        <v>1942</v>
      </c>
      <c r="L708" t="s">
        <v>1943</v>
      </c>
    </row>
    <row r="709" spans="1:12" x14ac:dyDescent="0.25">
      <c r="A709" t="s">
        <v>135</v>
      </c>
      <c r="B709" t="s">
        <v>1944</v>
      </c>
      <c r="D709" t="s">
        <v>768</v>
      </c>
      <c r="E709" t="s">
        <v>769</v>
      </c>
      <c r="F709" t="s">
        <v>770</v>
      </c>
      <c r="G709" t="s">
        <v>1945</v>
      </c>
      <c r="H709" t="s">
        <v>648</v>
      </c>
      <c r="I709" t="s">
        <v>780</v>
      </c>
      <c r="J709" t="s">
        <v>773</v>
      </c>
      <c r="K709" t="s">
        <v>648</v>
      </c>
      <c r="L709" t="s">
        <v>813</v>
      </c>
    </row>
    <row r="710" spans="1:12" x14ac:dyDescent="0.25">
      <c r="A710" t="s">
        <v>135</v>
      </c>
      <c r="B710" t="s">
        <v>1946</v>
      </c>
      <c r="D710" t="s">
        <v>768</v>
      </c>
      <c r="E710" t="s">
        <v>769</v>
      </c>
      <c r="F710" t="s">
        <v>770</v>
      </c>
      <c r="G710" t="s">
        <v>130</v>
      </c>
      <c r="H710" t="s">
        <v>648</v>
      </c>
      <c r="I710" t="s">
        <v>780</v>
      </c>
      <c r="J710" t="s">
        <v>773</v>
      </c>
      <c r="K710" t="s">
        <v>648</v>
      </c>
      <c r="L710" t="s">
        <v>836</v>
      </c>
    </row>
    <row r="711" spans="1:12" x14ac:dyDescent="0.25">
      <c r="A711" t="s">
        <v>135</v>
      </c>
      <c r="B711" t="s">
        <v>1947</v>
      </c>
      <c r="D711" t="s">
        <v>768</v>
      </c>
      <c r="E711" t="s">
        <v>769</v>
      </c>
      <c r="F711" t="s">
        <v>770</v>
      </c>
      <c r="G711" t="s">
        <v>779</v>
      </c>
      <c r="H711" t="s">
        <v>648</v>
      </c>
      <c r="I711" t="s">
        <v>780</v>
      </c>
      <c r="J711" t="s">
        <v>773</v>
      </c>
      <c r="K711" t="s">
        <v>648</v>
      </c>
      <c r="L711" t="s">
        <v>1015</v>
      </c>
    </row>
    <row r="712" spans="1:12" x14ac:dyDescent="0.25">
      <c r="A712" t="s">
        <v>722</v>
      </c>
      <c r="B712" t="s">
        <v>1812</v>
      </c>
      <c r="C712" t="s">
        <v>792</v>
      </c>
      <c r="D712" t="s">
        <v>768</v>
      </c>
      <c r="E712" t="s">
        <v>769</v>
      </c>
      <c r="F712" t="s">
        <v>793</v>
      </c>
      <c r="G712" t="s">
        <v>1948</v>
      </c>
      <c r="H712" t="s">
        <v>648</v>
      </c>
      <c r="I712" t="s">
        <v>804</v>
      </c>
      <c r="J712" t="s">
        <v>863</v>
      </c>
      <c r="K712" t="s">
        <v>648</v>
      </c>
      <c r="L712" t="s">
        <v>1363</v>
      </c>
    </row>
    <row r="713" spans="1:12" x14ac:dyDescent="0.25">
      <c r="A713" t="s">
        <v>722</v>
      </c>
      <c r="B713" t="s">
        <v>1949</v>
      </c>
      <c r="D713" t="s">
        <v>768</v>
      </c>
      <c r="E713" t="s">
        <v>1276</v>
      </c>
      <c r="F713" t="s">
        <v>793</v>
      </c>
      <c r="G713" t="s">
        <v>1255</v>
      </c>
      <c r="H713" t="s">
        <v>648</v>
      </c>
      <c r="I713" t="s">
        <v>804</v>
      </c>
      <c r="J713" t="s">
        <v>863</v>
      </c>
      <c r="K713" t="s">
        <v>130</v>
      </c>
      <c r="L713" t="s">
        <v>130</v>
      </c>
    </row>
    <row r="714" spans="1:12" x14ac:dyDescent="0.25">
      <c r="A714" t="s">
        <v>722</v>
      </c>
      <c r="B714" t="s">
        <v>1269</v>
      </c>
      <c r="D714" t="s">
        <v>1270</v>
      </c>
      <c r="E714" t="s">
        <v>769</v>
      </c>
      <c r="F714" t="s">
        <v>770</v>
      </c>
      <c r="G714" t="s">
        <v>130</v>
      </c>
      <c r="H714" t="s">
        <v>1950</v>
      </c>
      <c r="I714" t="s">
        <v>804</v>
      </c>
      <c r="J714" t="s">
        <v>863</v>
      </c>
      <c r="K714" t="s">
        <v>648</v>
      </c>
      <c r="L714" t="s">
        <v>648</v>
      </c>
    </row>
    <row r="715" spans="1:12" x14ac:dyDescent="0.25">
      <c r="A715" t="s">
        <v>722</v>
      </c>
      <c r="B715" t="s">
        <v>1272</v>
      </c>
      <c r="C715" t="s">
        <v>792</v>
      </c>
      <c r="D715" t="s">
        <v>768</v>
      </c>
      <c r="E715" t="s">
        <v>769</v>
      </c>
      <c r="F715" t="s">
        <v>770</v>
      </c>
      <c r="G715" t="s">
        <v>1951</v>
      </c>
      <c r="H715" t="s">
        <v>648</v>
      </c>
      <c r="I715" t="s">
        <v>780</v>
      </c>
      <c r="J715" t="s">
        <v>773</v>
      </c>
      <c r="K715" t="s">
        <v>648</v>
      </c>
      <c r="L715" t="s">
        <v>648</v>
      </c>
    </row>
    <row r="716" spans="1:12" x14ac:dyDescent="0.25">
      <c r="A716" t="s">
        <v>722</v>
      </c>
      <c r="B716" t="s">
        <v>1780</v>
      </c>
      <c r="D716" t="s">
        <v>834</v>
      </c>
      <c r="E716" t="s">
        <v>829</v>
      </c>
      <c r="F716" t="s">
        <v>130</v>
      </c>
      <c r="G716" t="s">
        <v>1413</v>
      </c>
      <c r="H716" t="s">
        <v>648</v>
      </c>
      <c r="I716" t="s">
        <v>830</v>
      </c>
      <c r="J716" t="s">
        <v>978</v>
      </c>
      <c r="K716" t="s">
        <v>648</v>
      </c>
      <c r="L716" t="s">
        <v>648</v>
      </c>
    </row>
    <row r="717" spans="1:12" x14ac:dyDescent="0.25">
      <c r="A717" t="s">
        <v>722</v>
      </c>
      <c r="B717" t="s">
        <v>902</v>
      </c>
      <c r="D717" t="s">
        <v>896</v>
      </c>
      <c r="E717" t="s">
        <v>897</v>
      </c>
      <c r="F717" t="s">
        <v>130</v>
      </c>
      <c r="G717" t="s">
        <v>1383</v>
      </c>
      <c r="H717" t="s">
        <v>648</v>
      </c>
      <c r="I717" t="s">
        <v>899</v>
      </c>
      <c r="J717" t="s">
        <v>900</v>
      </c>
      <c r="K717" t="s">
        <v>904</v>
      </c>
      <c r="L717" t="s">
        <v>648</v>
      </c>
    </row>
    <row r="718" spans="1:12" x14ac:dyDescent="0.25">
      <c r="A718" t="s">
        <v>722</v>
      </c>
      <c r="B718" t="s">
        <v>1952</v>
      </c>
      <c r="C718" t="s">
        <v>892</v>
      </c>
      <c r="D718" t="s">
        <v>768</v>
      </c>
      <c r="E718" t="s">
        <v>784</v>
      </c>
      <c r="F718" t="s">
        <v>130</v>
      </c>
      <c r="G718" t="s">
        <v>130</v>
      </c>
      <c r="H718" t="s">
        <v>648</v>
      </c>
      <c r="I718" t="s">
        <v>830</v>
      </c>
      <c r="J718" t="s">
        <v>815</v>
      </c>
      <c r="K718" t="s">
        <v>130</v>
      </c>
      <c r="L718" t="s">
        <v>130</v>
      </c>
    </row>
    <row r="719" spans="1:12" x14ac:dyDescent="0.25">
      <c r="A719" t="s">
        <v>722</v>
      </c>
      <c r="B719" t="s">
        <v>1853</v>
      </c>
      <c r="D719" t="s">
        <v>113</v>
      </c>
      <c r="E719" t="s">
        <v>769</v>
      </c>
      <c r="F719" t="s">
        <v>770</v>
      </c>
      <c r="G719" t="s">
        <v>130</v>
      </c>
      <c r="H719" t="s">
        <v>648</v>
      </c>
      <c r="I719" t="s">
        <v>910</v>
      </c>
      <c r="J719" t="s">
        <v>823</v>
      </c>
      <c r="K719" t="s">
        <v>901</v>
      </c>
      <c r="L719" t="s">
        <v>648</v>
      </c>
    </row>
    <row r="720" spans="1:12" x14ac:dyDescent="0.25">
      <c r="A720" t="s">
        <v>722</v>
      </c>
      <c r="B720" t="s">
        <v>1953</v>
      </c>
      <c r="D720" t="s">
        <v>841</v>
      </c>
      <c r="E720" t="s">
        <v>848</v>
      </c>
      <c r="F720" t="s">
        <v>770</v>
      </c>
      <c r="G720" t="s">
        <v>130</v>
      </c>
      <c r="H720" t="s">
        <v>648</v>
      </c>
      <c r="I720" t="s">
        <v>899</v>
      </c>
      <c r="J720" t="s">
        <v>1671</v>
      </c>
      <c r="K720" t="s">
        <v>1099</v>
      </c>
      <c r="L720" t="s">
        <v>648</v>
      </c>
    </row>
    <row r="721" spans="1:12" x14ac:dyDescent="0.25">
      <c r="A721" t="s">
        <v>722</v>
      </c>
      <c r="B721" t="s">
        <v>915</v>
      </c>
      <c r="D721" t="s">
        <v>841</v>
      </c>
      <c r="E721" t="s">
        <v>848</v>
      </c>
      <c r="F721" t="s">
        <v>770</v>
      </c>
      <c r="G721" t="s">
        <v>130</v>
      </c>
      <c r="H721" t="s">
        <v>648</v>
      </c>
      <c r="I721" t="s">
        <v>899</v>
      </c>
      <c r="J721" t="s">
        <v>815</v>
      </c>
      <c r="K721" t="s">
        <v>916</v>
      </c>
      <c r="L721" t="s">
        <v>648</v>
      </c>
    </row>
    <row r="722" spans="1:12" x14ac:dyDescent="0.25">
      <c r="A722" t="s">
        <v>722</v>
      </c>
      <c r="B722" t="s">
        <v>1954</v>
      </c>
      <c r="D722" t="s">
        <v>841</v>
      </c>
      <c r="E722" t="s">
        <v>848</v>
      </c>
      <c r="F722" t="s">
        <v>770</v>
      </c>
      <c r="G722" t="s">
        <v>130</v>
      </c>
      <c r="H722" t="s">
        <v>648</v>
      </c>
      <c r="I722" t="s">
        <v>899</v>
      </c>
      <c r="J722" t="s">
        <v>918</v>
      </c>
      <c r="K722" t="s">
        <v>901</v>
      </c>
      <c r="L722" t="s">
        <v>648</v>
      </c>
    </row>
    <row r="723" spans="1:12" x14ac:dyDescent="0.25">
      <c r="A723" t="s">
        <v>722</v>
      </c>
      <c r="B723" t="s">
        <v>1955</v>
      </c>
      <c r="D723" t="s">
        <v>841</v>
      </c>
      <c r="E723" t="s">
        <v>848</v>
      </c>
      <c r="F723" t="s">
        <v>130</v>
      </c>
      <c r="G723" t="s">
        <v>130</v>
      </c>
      <c r="H723" t="s">
        <v>648</v>
      </c>
      <c r="I723" t="s">
        <v>899</v>
      </c>
      <c r="J723" t="s">
        <v>1522</v>
      </c>
      <c r="K723" t="s">
        <v>1369</v>
      </c>
      <c r="L723" t="s">
        <v>648</v>
      </c>
    </row>
    <row r="724" spans="1:12" x14ac:dyDescent="0.25">
      <c r="A724" t="s">
        <v>722</v>
      </c>
      <c r="B724" t="s">
        <v>1855</v>
      </c>
      <c r="D724" t="s">
        <v>113</v>
      </c>
      <c r="E724" t="s">
        <v>769</v>
      </c>
      <c r="F724" t="s">
        <v>770</v>
      </c>
      <c r="G724" t="s">
        <v>130</v>
      </c>
      <c r="H724" t="s">
        <v>648</v>
      </c>
      <c r="I724" t="s">
        <v>910</v>
      </c>
      <c r="J724" t="s">
        <v>911</v>
      </c>
      <c r="K724" t="s">
        <v>1856</v>
      </c>
      <c r="L724" t="s">
        <v>1857</v>
      </c>
    </row>
    <row r="725" spans="1:12" x14ac:dyDescent="0.25">
      <c r="A725" t="s">
        <v>722</v>
      </c>
      <c r="B725" t="s">
        <v>1800</v>
      </c>
      <c r="D725" t="s">
        <v>943</v>
      </c>
      <c r="E725" t="s">
        <v>829</v>
      </c>
      <c r="F725" t="s">
        <v>130</v>
      </c>
      <c r="G725" t="s">
        <v>130</v>
      </c>
      <c r="H725" t="s">
        <v>648</v>
      </c>
      <c r="I725" t="s">
        <v>899</v>
      </c>
      <c r="J725" t="s">
        <v>900</v>
      </c>
      <c r="K725" t="s">
        <v>901</v>
      </c>
      <c r="L725" t="s">
        <v>648</v>
      </c>
    </row>
    <row r="726" spans="1:12" x14ac:dyDescent="0.25">
      <c r="A726" t="s">
        <v>722</v>
      </c>
      <c r="B726" t="s">
        <v>1956</v>
      </c>
      <c r="D726" t="s">
        <v>1472</v>
      </c>
      <c r="E726" t="s">
        <v>769</v>
      </c>
      <c r="F726" t="s">
        <v>770</v>
      </c>
      <c r="G726" t="s">
        <v>130</v>
      </c>
      <c r="H726" t="s">
        <v>648</v>
      </c>
      <c r="I726" t="s">
        <v>1957</v>
      </c>
      <c r="J726" t="s">
        <v>969</v>
      </c>
      <c r="K726" t="s">
        <v>648</v>
      </c>
      <c r="L726" t="s">
        <v>1958</v>
      </c>
    </row>
    <row r="727" spans="1:12" x14ac:dyDescent="0.25">
      <c r="A727" t="s">
        <v>726</v>
      </c>
      <c r="B727" t="s">
        <v>791</v>
      </c>
      <c r="C727" t="s">
        <v>792</v>
      </c>
      <c r="D727" t="s">
        <v>768</v>
      </c>
      <c r="E727" t="s">
        <v>769</v>
      </c>
      <c r="F727" t="s">
        <v>867</v>
      </c>
      <c r="G727" t="s">
        <v>1768</v>
      </c>
      <c r="H727" t="s">
        <v>1768</v>
      </c>
      <c r="I727" t="s">
        <v>798</v>
      </c>
      <c r="J727" t="s">
        <v>799</v>
      </c>
      <c r="K727" t="s">
        <v>794</v>
      </c>
      <c r="L727" t="s">
        <v>795</v>
      </c>
    </row>
    <row r="728" spans="1:12" x14ac:dyDescent="0.25">
      <c r="A728" t="s">
        <v>726</v>
      </c>
      <c r="B728" t="s">
        <v>1959</v>
      </c>
      <c r="D728" t="s">
        <v>906</v>
      </c>
      <c r="E728" t="s">
        <v>769</v>
      </c>
      <c r="F728" t="s">
        <v>770</v>
      </c>
      <c r="G728" t="s">
        <v>130</v>
      </c>
      <c r="H728" t="s">
        <v>648</v>
      </c>
      <c r="I728" t="s">
        <v>907</v>
      </c>
      <c r="J728" t="s">
        <v>773</v>
      </c>
      <c r="K728" t="s">
        <v>1960</v>
      </c>
      <c r="L728" t="s">
        <v>1905</v>
      </c>
    </row>
    <row r="729" spans="1:12" x14ac:dyDescent="0.25">
      <c r="A729" t="s">
        <v>723</v>
      </c>
      <c r="B729" t="s">
        <v>1961</v>
      </c>
      <c r="D729" t="s">
        <v>768</v>
      </c>
      <c r="E729" t="s">
        <v>784</v>
      </c>
      <c r="F729" t="s">
        <v>770</v>
      </c>
      <c r="G729" t="s">
        <v>1962</v>
      </c>
      <c r="H729" t="s">
        <v>648</v>
      </c>
      <c r="I729" t="s">
        <v>780</v>
      </c>
      <c r="J729" t="s">
        <v>773</v>
      </c>
      <c r="K729" t="s">
        <v>130</v>
      </c>
      <c r="L729" t="s">
        <v>130</v>
      </c>
    </row>
    <row r="730" spans="1:12" x14ac:dyDescent="0.25">
      <c r="A730" t="s">
        <v>723</v>
      </c>
      <c r="B730" t="s">
        <v>1963</v>
      </c>
      <c r="D730" t="s">
        <v>768</v>
      </c>
      <c r="E730" t="s">
        <v>784</v>
      </c>
      <c r="F730" t="s">
        <v>770</v>
      </c>
      <c r="G730" t="s">
        <v>1964</v>
      </c>
      <c r="H730" t="s">
        <v>648</v>
      </c>
      <c r="I730" t="s">
        <v>780</v>
      </c>
      <c r="J730" t="s">
        <v>773</v>
      </c>
      <c r="K730" t="s">
        <v>130</v>
      </c>
      <c r="L730" t="s">
        <v>130</v>
      </c>
    </row>
    <row r="731" spans="1:12" x14ac:dyDescent="0.25">
      <c r="A731" t="s">
        <v>723</v>
      </c>
      <c r="B731" t="s">
        <v>1965</v>
      </c>
      <c r="D731" t="s">
        <v>768</v>
      </c>
      <c r="E731" t="s">
        <v>784</v>
      </c>
      <c r="F731" t="s">
        <v>770</v>
      </c>
      <c r="G731" t="s">
        <v>1966</v>
      </c>
      <c r="H731" t="s">
        <v>648</v>
      </c>
      <c r="I731" t="s">
        <v>780</v>
      </c>
      <c r="J731" t="s">
        <v>773</v>
      </c>
      <c r="K731" t="s">
        <v>130</v>
      </c>
      <c r="L731" t="s">
        <v>130</v>
      </c>
    </row>
    <row r="732" spans="1:12" x14ac:dyDescent="0.25">
      <c r="A732" t="s">
        <v>723</v>
      </c>
      <c r="B732" t="s">
        <v>1967</v>
      </c>
      <c r="D732" t="s">
        <v>768</v>
      </c>
      <c r="E732" t="s">
        <v>784</v>
      </c>
      <c r="F732" t="s">
        <v>770</v>
      </c>
      <c r="G732" t="s">
        <v>1966</v>
      </c>
      <c r="H732" t="s">
        <v>648</v>
      </c>
      <c r="I732" t="s">
        <v>780</v>
      </c>
      <c r="J732" t="s">
        <v>773</v>
      </c>
      <c r="K732" t="s">
        <v>130</v>
      </c>
      <c r="L732" t="s">
        <v>130</v>
      </c>
    </row>
    <row r="733" spans="1:12" x14ac:dyDescent="0.25">
      <c r="A733" t="s">
        <v>723</v>
      </c>
      <c r="B733" t="s">
        <v>1968</v>
      </c>
      <c r="D733" t="s">
        <v>768</v>
      </c>
      <c r="E733" t="s">
        <v>784</v>
      </c>
      <c r="F733" t="s">
        <v>770</v>
      </c>
      <c r="G733" t="s">
        <v>1969</v>
      </c>
      <c r="H733" t="s">
        <v>648</v>
      </c>
      <c r="I733" t="s">
        <v>780</v>
      </c>
      <c r="J733" t="s">
        <v>773</v>
      </c>
      <c r="K733" t="s">
        <v>130</v>
      </c>
      <c r="L733" t="s">
        <v>130</v>
      </c>
    </row>
    <row r="734" spans="1:12" x14ac:dyDescent="0.25">
      <c r="A734" t="s">
        <v>723</v>
      </c>
      <c r="B734" t="s">
        <v>1965</v>
      </c>
      <c r="D734" t="s">
        <v>768</v>
      </c>
      <c r="E734" t="s">
        <v>784</v>
      </c>
      <c r="F734" t="s">
        <v>770</v>
      </c>
      <c r="G734" t="s">
        <v>1969</v>
      </c>
      <c r="H734" t="s">
        <v>648</v>
      </c>
      <c r="I734" t="s">
        <v>780</v>
      </c>
      <c r="J734" t="s">
        <v>773</v>
      </c>
      <c r="K734" t="s">
        <v>130</v>
      </c>
      <c r="L734" t="s">
        <v>130</v>
      </c>
    </row>
    <row r="735" spans="1:12" x14ac:dyDescent="0.25">
      <c r="A735" t="s">
        <v>723</v>
      </c>
      <c r="B735" t="s">
        <v>1970</v>
      </c>
      <c r="D735" t="s">
        <v>768</v>
      </c>
      <c r="E735" t="s">
        <v>784</v>
      </c>
      <c r="F735" t="s">
        <v>770</v>
      </c>
      <c r="G735" t="s">
        <v>1969</v>
      </c>
      <c r="H735" t="s">
        <v>648</v>
      </c>
      <c r="I735" t="s">
        <v>780</v>
      </c>
      <c r="J735" t="s">
        <v>773</v>
      </c>
      <c r="K735" t="s">
        <v>130</v>
      </c>
      <c r="L735" t="s">
        <v>130</v>
      </c>
    </row>
    <row r="736" spans="1:12" x14ac:dyDescent="0.25">
      <c r="A736" t="s">
        <v>723</v>
      </c>
      <c r="B736" t="s">
        <v>1971</v>
      </c>
      <c r="D736" t="s">
        <v>768</v>
      </c>
      <c r="E736" t="s">
        <v>784</v>
      </c>
      <c r="F736" t="s">
        <v>770</v>
      </c>
      <c r="G736" t="s">
        <v>1575</v>
      </c>
      <c r="H736" t="s">
        <v>648</v>
      </c>
      <c r="I736" t="s">
        <v>780</v>
      </c>
      <c r="J736" t="s">
        <v>773</v>
      </c>
      <c r="K736" t="s">
        <v>130</v>
      </c>
      <c r="L736" t="s">
        <v>130</v>
      </c>
    </row>
    <row r="737" spans="1:12" x14ac:dyDescent="0.25">
      <c r="A737" t="s">
        <v>723</v>
      </c>
      <c r="B737" t="s">
        <v>1972</v>
      </c>
      <c r="D737" t="s">
        <v>768</v>
      </c>
      <c r="E737" t="s">
        <v>784</v>
      </c>
      <c r="F737" t="s">
        <v>770</v>
      </c>
      <c r="G737" t="s">
        <v>1973</v>
      </c>
      <c r="H737" t="s">
        <v>648</v>
      </c>
      <c r="I737" t="s">
        <v>780</v>
      </c>
      <c r="J737" t="s">
        <v>773</v>
      </c>
      <c r="K737" t="s">
        <v>130</v>
      </c>
      <c r="L737" t="s">
        <v>130</v>
      </c>
    </row>
    <row r="738" spans="1:12" x14ac:dyDescent="0.25">
      <c r="A738" t="s">
        <v>723</v>
      </c>
      <c r="B738" t="s">
        <v>1974</v>
      </c>
      <c r="D738" t="s">
        <v>768</v>
      </c>
      <c r="E738" t="s">
        <v>784</v>
      </c>
      <c r="F738" t="s">
        <v>770</v>
      </c>
      <c r="G738" t="s">
        <v>1226</v>
      </c>
      <c r="H738" t="s">
        <v>648</v>
      </c>
      <c r="I738" t="s">
        <v>780</v>
      </c>
      <c r="J738" t="s">
        <v>773</v>
      </c>
      <c r="K738" t="s">
        <v>130</v>
      </c>
      <c r="L738" t="s">
        <v>130</v>
      </c>
    </row>
    <row r="739" spans="1:12" x14ac:dyDescent="0.25">
      <c r="A739" t="s">
        <v>723</v>
      </c>
      <c r="B739" t="s">
        <v>1975</v>
      </c>
      <c r="D739" t="s">
        <v>768</v>
      </c>
      <c r="E739" t="s">
        <v>784</v>
      </c>
      <c r="F739" t="s">
        <v>770</v>
      </c>
      <c r="G739" t="s">
        <v>1226</v>
      </c>
      <c r="H739" t="s">
        <v>648</v>
      </c>
      <c r="I739" t="s">
        <v>780</v>
      </c>
      <c r="J739" t="s">
        <v>773</v>
      </c>
      <c r="K739" t="s">
        <v>130</v>
      </c>
      <c r="L739" t="s">
        <v>130</v>
      </c>
    </row>
    <row r="740" spans="1:12" x14ac:dyDescent="0.25">
      <c r="A740" t="s">
        <v>723</v>
      </c>
      <c r="B740" t="s">
        <v>1976</v>
      </c>
      <c r="D740" t="s">
        <v>768</v>
      </c>
      <c r="E740" t="s">
        <v>784</v>
      </c>
      <c r="F740" t="s">
        <v>770</v>
      </c>
      <c r="G740" t="s">
        <v>1977</v>
      </c>
      <c r="H740" t="s">
        <v>648</v>
      </c>
      <c r="I740" t="s">
        <v>780</v>
      </c>
      <c r="J740" t="s">
        <v>773</v>
      </c>
      <c r="K740" t="s">
        <v>130</v>
      </c>
      <c r="L740" t="s">
        <v>130</v>
      </c>
    </row>
    <row r="741" spans="1:12" x14ac:dyDescent="0.25">
      <c r="A741" t="s">
        <v>723</v>
      </c>
      <c r="B741" t="s">
        <v>1978</v>
      </c>
      <c r="D741" t="s">
        <v>768</v>
      </c>
      <c r="E741" t="s">
        <v>784</v>
      </c>
      <c r="F741" t="s">
        <v>770</v>
      </c>
      <c r="G741" t="s">
        <v>1979</v>
      </c>
      <c r="H741" t="s">
        <v>648</v>
      </c>
      <c r="I741" t="s">
        <v>780</v>
      </c>
      <c r="J741" t="s">
        <v>773</v>
      </c>
      <c r="K741" t="s">
        <v>130</v>
      </c>
      <c r="L741" t="s">
        <v>130</v>
      </c>
    </row>
    <row r="742" spans="1:12" x14ac:dyDescent="0.25">
      <c r="A742" t="s">
        <v>723</v>
      </c>
      <c r="B742" t="s">
        <v>1980</v>
      </c>
      <c r="D742" t="s">
        <v>768</v>
      </c>
      <c r="E742" t="s">
        <v>784</v>
      </c>
      <c r="F742" t="s">
        <v>770</v>
      </c>
      <c r="G742" t="s">
        <v>1979</v>
      </c>
      <c r="H742" t="s">
        <v>648</v>
      </c>
      <c r="I742" t="s">
        <v>780</v>
      </c>
      <c r="J742" t="s">
        <v>773</v>
      </c>
      <c r="K742" t="s">
        <v>130</v>
      </c>
      <c r="L742" t="s">
        <v>130</v>
      </c>
    </row>
    <row r="743" spans="1:12" x14ac:dyDescent="0.25">
      <c r="A743" t="s">
        <v>723</v>
      </c>
      <c r="B743" t="s">
        <v>1981</v>
      </c>
      <c r="D743" t="s">
        <v>768</v>
      </c>
      <c r="E743" t="s">
        <v>784</v>
      </c>
      <c r="F743" t="s">
        <v>770</v>
      </c>
      <c r="G743" t="s">
        <v>1982</v>
      </c>
      <c r="H743" t="s">
        <v>648</v>
      </c>
      <c r="I743" t="s">
        <v>780</v>
      </c>
      <c r="J743" t="s">
        <v>773</v>
      </c>
      <c r="K743" t="s">
        <v>130</v>
      </c>
      <c r="L743" t="s">
        <v>130</v>
      </c>
    </row>
    <row r="744" spans="1:12" x14ac:dyDescent="0.25">
      <c r="A744" t="s">
        <v>723</v>
      </c>
      <c r="B744" t="s">
        <v>1983</v>
      </c>
      <c r="C744" t="s">
        <v>792</v>
      </c>
      <c r="D744" t="s">
        <v>768</v>
      </c>
      <c r="E744" t="s">
        <v>784</v>
      </c>
      <c r="F744" t="s">
        <v>770</v>
      </c>
      <c r="G744" t="s">
        <v>1982</v>
      </c>
      <c r="H744" t="s">
        <v>648</v>
      </c>
      <c r="I744" t="s">
        <v>780</v>
      </c>
      <c r="J744" t="s">
        <v>773</v>
      </c>
      <c r="K744" t="s">
        <v>130</v>
      </c>
      <c r="L744" t="s">
        <v>130</v>
      </c>
    </row>
    <row r="745" spans="1:12" x14ac:dyDescent="0.25">
      <c r="A745" t="s">
        <v>723</v>
      </c>
      <c r="B745" t="s">
        <v>1984</v>
      </c>
      <c r="D745" t="s">
        <v>768</v>
      </c>
      <c r="E745" t="s">
        <v>784</v>
      </c>
      <c r="F745" t="s">
        <v>770</v>
      </c>
      <c r="G745" t="s">
        <v>1982</v>
      </c>
      <c r="H745" t="s">
        <v>648</v>
      </c>
      <c r="I745" t="s">
        <v>780</v>
      </c>
      <c r="J745" t="s">
        <v>773</v>
      </c>
      <c r="K745" t="s">
        <v>130</v>
      </c>
      <c r="L745" t="s">
        <v>130</v>
      </c>
    </row>
    <row r="746" spans="1:12" x14ac:dyDescent="0.25">
      <c r="A746" t="s">
        <v>723</v>
      </c>
      <c r="B746" t="s">
        <v>1985</v>
      </c>
      <c r="D746" t="s">
        <v>768</v>
      </c>
      <c r="E746" t="s">
        <v>784</v>
      </c>
      <c r="F746" t="s">
        <v>770</v>
      </c>
      <c r="G746" t="s">
        <v>1982</v>
      </c>
      <c r="H746" t="s">
        <v>648</v>
      </c>
      <c r="I746" t="s">
        <v>780</v>
      </c>
      <c r="J746" t="s">
        <v>773</v>
      </c>
      <c r="K746" t="s">
        <v>130</v>
      </c>
      <c r="L746" t="s">
        <v>130</v>
      </c>
    </row>
    <row r="747" spans="1:12" x14ac:dyDescent="0.25">
      <c r="A747" t="s">
        <v>723</v>
      </c>
      <c r="B747" t="s">
        <v>1986</v>
      </c>
      <c r="D747" t="s">
        <v>768</v>
      </c>
      <c r="E747" t="s">
        <v>769</v>
      </c>
      <c r="F747" t="s">
        <v>770</v>
      </c>
      <c r="G747" t="s">
        <v>779</v>
      </c>
      <c r="H747" t="s">
        <v>648</v>
      </c>
      <c r="I747" t="s">
        <v>780</v>
      </c>
      <c r="J747" t="s">
        <v>773</v>
      </c>
      <c r="K747" t="s">
        <v>648</v>
      </c>
      <c r="L747" t="s">
        <v>813</v>
      </c>
    </row>
    <row r="748" spans="1:12" x14ac:dyDescent="0.25">
      <c r="A748" t="s">
        <v>404</v>
      </c>
      <c r="B748" t="s">
        <v>1987</v>
      </c>
      <c r="D748" t="s">
        <v>768</v>
      </c>
      <c r="E748" t="s">
        <v>769</v>
      </c>
      <c r="F748" t="s">
        <v>770</v>
      </c>
      <c r="G748" t="s">
        <v>1630</v>
      </c>
      <c r="H748" t="s">
        <v>648</v>
      </c>
      <c r="I748" t="s">
        <v>780</v>
      </c>
      <c r="J748" t="s">
        <v>773</v>
      </c>
      <c r="K748" t="s">
        <v>648</v>
      </c>
      <c r="L748" t="s">
        <v>777</v>
      </c>
    </row>
    <row r="749" spans="1:12" x14ac:dyDescent="0.25">
      <c r="A749" t="s">
        <v>404</v>
      </c>
      <c r="B749" t="s">
        <v>1988</v>
      </c>
      <c r="C749" t="s">
        <v>783</v>
      </c>
      <c r="D749" t="s">
        <v>768</v>
      </c>
      <c r="E749" t="s">
        <v>784</v>
      </c>
      <c r="F749" t="s">
        <v>793</v>
      </c>
      <c r="G749" t="s">
        <v>130</v>
      </c>
      <c r="H749" t="s">
        <v>1630</v>
      </c>
      <c r="I749" t="s">
        <v>830</v>
      </c>
      <c r="J749" t="s">
        <v>918</v>
      </c>
      <c r="K749" t="s">
        <v>130</v>
      </c>
      <c r="L749" t="s">
        <v>130</v>
      </c>
    </row>
    <row r="750" spans="1:12" x14ac:dyDescent="0.25">
      <c r="A750" t="s">
        <v>404</v>
      </c>
      <c r="B750" t="s">
        <v>948</v>
      </c>
      <c r="D750" t="s">
        <v>834</v>
      </c>
      <c r="E750" t="s">
        <v>769</v>
      </c>
      <c r="F750" t="s">
        <v>770</v>
      </c>
      <c r="G750" t="s">
        <v>1989</v>
      </c>
      <c r="H750" t="s">
        <v>648</v>
      </c>
      <c r="I750" t="s">
        <v>780</v>
      </c>
      <c r="J750" t="s">
        <v>773</v>
      </c>
      <c r="K750" t="s">
        <v>648</v>
      </c>
      <c r="L750" t="s">
        <v>648</v>
      </c>
    </row>
    <row r="751" spans="1:12" x14ac:dyDescent="0.25">
      <c r="A751" t="s">
        <v>404</v>
      </c>
      <c r="B751" t="s">
        <v>1990</v>
      </c>
      <c r="C751" t="s">
        <v>792</v>
      </c>
      <c r="D751" t="s">
        <v>768</v>
      </c>
      <c r="E751" t="s">
        <v>848</v>
      </c>
      <c r="F751" t="s">
        <v>793</v>
      </c>
      <c r="G751" t="s">
        <v>1991</v>
      </c>
      <c r="H751" t="s">
        <v>648</v>
      </c>
      <c r="I751" t="s">
        <v>874</v>
      </c>
      <c r="J751" t="s">
        <v>918</v>
      </c>
      <c r="K751" t="s">
        <v>648</v>
      </c>
      <c r="L751" t="s">
        <v>1992</v>
      </c>
    </row>
    <row r="752" spans="1:12" x14ac:dyDescent="0.25">
      <c r="A752" t="s">
        <v>404</v>
      </c>
      <c r="B752" t="s">
        <v>1993</v>
      </c>
      <c r="C752" t="s">
        <v>792</v>
      </c>
      <c r="D752" t="s">
        <v>834</v>
      </c>
      <c r="E752" t="s">
        <v>825</v>
      </c>
      <c r="F752" t="s">
        <v>867</v>
      </c>
      <c r="G752" t="s">
        <v>130</v>
      </c>
      <c r="H752" t="s">
        <v>1831</v>
      </c>
      <c r="I752" t="s">
        <v>830</v>
      </c>
      <c r="J752" t="s">
        <v>945</v>
      </c>
      <c r="K752" t="s">
        <v>1994</v>
      </c>
      <c r="L752" t="s">
        <v>1995</v>
      </c>
    </row>
    <row r="753" spans="1:12" x14ac:dyDescent="0.25">
      <c r="A753" t="s">
        <v>404</v>
      </c>
      <c r="B753" t="s">
        <v>1996</v>
      </c>
      <c r="D753" t="s">
        <v>943</v>
      </c>
      <c r="E753" t="s">
        <v>829</v>
      </c>
      <c r="F753" t="s">
        <v>793</v>
      </c>
      <c r="G753" t="s">
        <v>1894</v>
      </c>
      <c r="H753" t="s">
        <v>648</v>
      </c>
      <c r="I753" t="s">
        <v>874</v>
      </c>
      <c r="J753" t="s">
        <v>918</v>
      </c>
      <c r="K753" t="s">
        <v>1997</v>
      </c>
      <c r="L753" t="s">
        <v>1998</v>
      </c>
    </row>
    <row r="754" spans="1:12" x14ac:dyDescent="0.25">
      <c r="A754" t="s">
        <v>404</v>
      </c>
      <c r="B754" t="s">
        <v>1999</v>
      </c>
      <c r="C754" t="s">
        <v>792</v>
      </c>
      <c r="D754" t="s">
        <v>1543</v>
      </c>
      <c r="E754" t="s">
        <v>848</v>
      </c>
      <c r="F754" t="s">
        <v>867</v>
      </c>
      <c r="G754" t="s">
        <v>1108</v>
      </c>
      <c r="H754" t="s">
        <v>648</v>
      </c>
      <c r="I754" t="s">
        <v>874</v>
      </c>
      <c r="J754" t="s">
        <v>2000</v>
      </c>
      <c r="K754" t="s">
        <v>2001</v>
      </c>
      <c r="L754" t="s">
        <v>2002</v>
      </c>
    </row>
    <row r="755" spans="1:12" x14ac:dyDescent="0.25">
      <c r="A755" t="s">
        <v>404</v>
      </c>
      <c r="B755" t="s">
        <v>2003</v>
      </c>
      <c r="D755" t="s">
        <v>1543</v>
      </c>
      <c r="E755" t="s">
        <v>848</v>
      </c>
      <c r="F755" t="s">
        <v>867</v>
      </c>
      <c r="G755" t="s">
        <v>2004</v>
      </c>
      <c r="H755" t="s">
        <v>648</v>
      </c>
      <c r="I755" t="s">
        <v>874</v>
      </c>
      <c r="J755" t="s">
        <v>2000</v>
      </c>
      <c r="K755" t="s">
        <v>648</v>
      </c>
      <c r="L755" t="s">
        <v>1897</v>
      </c>
    </row>
    <row r="756" spans="1:12" x14ac:dyDescent="0.25">
      <c r="A756" t="s">
        <v>404</v>
      </c>
      <c r="B756" t="s">
        <v>2005</v>
      </c>
      <c r="C756" t="s">
        <v>792</v>
      </c>
      <c r="D756" t="s">
        <v>841</v>
      </c>
      <c r="E756" t="s">
        <v>829</v>
      </c>
      <c r="F756" t="s">
        <v>793</v>
      </c>
      <c r="G756" t="s">
        <v>977</v>
      </c>
      <c r="H756" t="s">
        <v>648</v>
      </c>
      <c r="I756" t="s">
        <v>830</v>
      </c>
      <c r="J756" t="s">
        <v>920</v>
      </c>
      <c r="K756" t="s">
        <v>2006</v>
      </c>
      <c r="L756" t="s">
        <v>2007</v>
      </c>
    </row>
    <row r="757" spans="1:12" x14ac:dyDescent="0.25">
      <c r="A757" t="s">
        <v>412</v>
      </c>
      <c r="B757" t="s">
        <v>2008</v>
      </c>
      <c r="D757" t="s">
        <v>648</v>
      </c>
      <c r="E757" t="s">
        <v>784</v>
      </c>
      <c r="F757" t="s">
        <v>867</v>
      </c>
      <c r="G757" t="s">
        <v>130</v>
      </c>
      <c r="H757" t="s">
        <v>2009</v>
      </c>
      <c r="I757" t="s">
        <v>804</v>
      </c>
      <c r="J757" t="s">
        <v>1671</v>
      </c>
      <c r="K757" t="s">
        <v>130</v>
      </c>
      <c r="L757" t="s">
        <v>130</v>
      </c>
    </row>
    <row r="758" spans="1:12" x14ac:dyDescent="0.25">
      <c r="A758" t="s">
        <v>412</v>
      </c>
      <c r="B758" t="s">
        <v>2010</v>
      </c>
      <c r="D758" t="s">
        <v>768</v>
      </c>
      <c r="E758" t="s">
        <v>769</v>
      </c>
      <c r="F758" t="s">
        <v>770</v>
      </c>
      <c r="G758" t="s">
        <v>2011</v>
      </c>
      <c r="H758" t="s">
        <v>648</v>
      </c>
      <c r="I758" t="s">
        <v>780</v>
      </c>
      <c r="J758" t="s">
        <v>773</v>
      </c>
      <c r="K758" t="s">
        <v>648</v>
      </c>
      <c r="L758" t="s">
        <v>1905</v>
      </c>
    </row>
    <row r="759" spans="1:12" x14ac:dyDescent="0.25">
      <c r="A759" t="s">
        <v>412</v>
      </c>
      <c r="B759" t="s">
        <v>2012</v>
      </c>
      <c r="D759" t="s">
        <v>1195</v>
      </c>
      <c r="E759" t="s">
        <v>769</v>
      </c>
      <c r="F759" t="s">
        <v>770</v>
      </c>
      <c r="G759" t="s">
        <v>2013</v>
      </c>
      <c r="H759" t="s">
        <v>648</v>
      </c>
      <c r="I759" t="s">
        <v>780</v>
      </c>
      <c r="J759" t="s">
        <v>773</v>
      </c>
      <c r="K759" t="s">
        <v>648</v>
      </c>
      <c r="L759" t="s">
        <v>2014</v>
      </c>
    </row>
    <row r="760" spans="1:12" x14ac:dyDescent="0.25">
      <c r="A760" t="s">
        <v>412</v>
      </c>
      <c r="B760" t="s">
        <v>2015</v>
      </c>
      <c r="D760" t="s">
        <v>768</v>
      </c>
      <c r="E760" t="s">
        <v>769</v>
      </c>
      <c r="F760" t="s">
        <v>770</v>
      </c>
      <c r="G760" t="s">
        <v>2016</v>
      </c>
      <c r="H760" t="s">
        <v>648</v>
      </c>
      <c r="I760" t="s">
        <v>780</v>
      </c>
      <c r="J760" t="s">
        <v>773</v>
      </c>
      <c r="K760" t="s">
        <v>648</v>
      </c>
      <c r="L760" t="s">
        <v>928</v>
      </c>
    </row>
    <row r="761" spans="1:12" x14ac:dyDescent="0.25">
      <c r="A761" t="s">
        <v>412</v>
      </c>
      <c r="B761" t="s">
        <v>2017</v>
      </c>
      <c r="D761" t="s">
        <v>768</v>
      </c>
      <c r="E761" t="s">
        <v>940</v>
      </c>
      <c r="F761" t="s">
        <v>770</v>
      </c>
      <c r="G761" t="s">
        <v>1989</v>
      </c>
      <c r="H761" t="s">
        <v>648</v>
      </c>
      <c r="I761" t="s">
        <v>780</v>
      </c>
      <c r="J761" t="s">
        <v>773</v>
      </c>
      <c r="K761" t="s">
        <v>648</v>
      </c>
      <c r="L761" t="s">
        <v>836</v>
      </c>
    </row>
    <row r="762" spans="1:12" x14ac:dyDescent="0.25">
      <c r="A762" t="s">
        <v>412</v>
      </c>
      <c r="B762" t="s">
        <v>2018</v>
      </c>
      <c r="D762" t="s">
        <v>768</v>
      </c>
      <c r="E762" t="s">
        <v>769</v>
      </c>
      <c r="F762" t="s">
        <v>130</v>
      </c>
      <c r="G762" t="s">
        <v>1354</v>
      </c>
      <c r="H762" t="s">
        <v>648</v>
      </c>
      <c r="I762" t="s">
        <v>780</v>
      </c>
      <c r="J762" t="s">
        <v>773</v>
      </c>
      <c r="K762" t="s">
        <v>648</v>
      </c>
      <c r="L762" t="s">
        <v>648</v>
      </c>
    </row>
    <row r="763" spans="1:12" x14ac:dyDescent="0.25">
      <c r="A763" t="s">
        <v>412</v>
      </c>
      <c r="B763" t="s">
        <v>2019</v>
      </c>
      <c r="D763" t="s">
        <v>834</v>
      </c>
      <c r="E763" t="s">
        <v>848</v>
      </c>
      <c r="F763" t="s">
        <v>770</v>
      </c>
      <c r="G763" t="s">
        <v>1535</v>
      </c>
      <c r="H763" t="s">
        <v>648</v>
      </c>
      <c r="I763" t="s">
        <v>772</v>
      </c>
      <c r="J763" t="s">
        <v>773</v>
      </c>
      <c r="K763" t="s">
        <v>648</v>
      </c>
      <c r="L763" t="s">
        <v>648</v>
      </c>
    </row>
    <row r="764" spans="1:12" x14ac:dyDescent="0.25">
      <c r="A764" t="s">
        <v>412</v>
      </c>
      <c r="B764" t="s">
        <v>1668</v>
      </c>
      <c r="D764" t="s">
        <v>768</v>
      </c>
      <c r="E764" t="s">
        <v>825</v>
      </c>
      <c r="F764" t="s">
        <v>130</v>
      </c>
      <c r="G764" t="s">
        <v>1647</v>
      </c>
      <c r="H764" t="s">
        <v>648</v>
      </c>
      <c r="I764" t="s">
        <v>804</v>
      </c>
      <c r="J764" t="s">
        <v>1671</v>
      </c>
      <c r="K764" t="s">
        <v>648</v>
      </c>
      <c r="L764" t="s">
        <v>813</v>
      </c>
    </row>
    <row r="765" spans="1:12" x14ac:dyDescent="0.25">
      <c r="A765" t="s">
        <v>412</v>
      </c>
      <c r="B765" t="s">
        <v>876</v>
      </c>
      <c r="C765" t="s">
        <v>792</v>
      </c>
      <c r="D765" t="s">
        <v>877</v>
      </c>
      <c r="E765" t="s">
        <v>825</v>
      </c>
      <c r="F765" t="s">
        <v>130</v>
      </c>
      <c r="G765" t="s">
        <v>2020</v>
      </c>
      <c r="H765" t="s">
        <v>648</v>
      </c>
      <c r="I765" t="s">
        <v>804</v>
      </c>
      <c r="J765" t="s">
        <v>1671</v>
      </c>
      <c r="K765" t="s">
        <v>879</v>
      </c>
      <c r="L765" t="s">
        <v>648</v>
      </c>
    </row>
    <row r="766" spans="1:12" x14ac:dyDescent="0.25">
      <c r="A766" t="s">
        <v>412</v>
      </c>
      <c r="B766" t="s">
        <v>884</v>
      </c>
      <c r="D766" t="s">
        <v>841</v>
      </c>
      <c r="E766" t="s">
        <v>829</v>
      </c>
      <c r="F766" t="s">
        <v>867</v>
      </c>
      <c r="G766" t="s">
        <v>2021</v>
      </c>
      <c r="H766" t="s">
        <v>648</v>
      </c>
      <c r="I766" t="s">
        <v>830</v>
      </c>
      <c r="J766" t="s">
        <v>1547</v>
      </c>
      <c r="K766" t="s">
        <v>886</v>
      </c>
      <c r="L766" t="s">
        <v>648</v>
      </c>
    </row>
    <row r="767" spans="1:12" x14ac:dyDescent="0.25">
      <c r="A767" t="s">
        <v>412</v>
      </c>
      <c r="B767" t="s">
        <v>2022</v>
      </c>
      <c r="D767" t="s">
        <v>2023</v>
      </c>
      <c r="E767" t="s">
        <v>848</v>
      </c>
      <c r="F767" t="s">
        <v>770</v>
      </c>
      <c r="G767" t="s">
        <v>1754</v>
      </c>
      <c r="H767" t="s">
        <v>648</v>
      </c>
      <c r="I767" t="s">
        <v>804</v>
      </c>
      <c r="J767" t="s">
        <v>1671</v>
      </c>
      <c r="K767" t="s">
        <v>2024</v>
      </c>
      <c r="L767" t="s">
        <v>648</v>
      </c>
    </row>
    <row r="768" spans="1:12" x14ac:dyDescent="0.25">
      <c r="A768" t="s">
        <v>412</v>
      </c>
      <c r="B768" t="s">
        <v>2025</v>
      </c>
      <c r="D768" t="s">
        <v>1543</v>
      </c>
      <c r="E768" t="s">
        <v>829</v>
      </c>
      <c r="F768" t="s">
        <v>130</v>
      </c>
      <c r="G768" t="s">
        <v>1369</v>
      </c>
      <c r="H768" t="s">
        <v>648</v>
      </c>
      <c r="I768" t="s">
        <v>804</v>
      </c>
      <c r="J768" t="s">
        <v>1671</v>
      </c>
      <c r="K768" t="s">
        <v>648</v>
      </c>
      <c r="L768" t="s">
        <v>648</v>
      </c>
    </row>
    <row r="769" spans="1:12" x14ac:dyDescent="0.25">
      <c r="A769" t="s">
        <v>412</v>
      </c>
      <c r="B769" t="s">
        <v>1368</v>
      </c>
      <c r="C769" t="s">
        <v>792</v>
      </c>
      <c r="D769" t="s">
        <v>834</v>
      </c>
      <c r="E769" t="s">
        <v>848</v>
      </c>
      <c r="F769" t="s">
        <v>130</v>
      </c>
      <c r="G769" t="s">
        <v>968</v>
      </c>
      <c r="H769" t="s">
        <v>648</v>
      </c>
      <c r="I769" t="s">
        <v>804</v>
      </c>
      <c r="J769" t="s">
        <v>1671</v>
      </c>
      <c r="K769" t="s">
        <v>648</v>
      </c>
      <c r="L769" t="s">
        <v>648</v>
      </c>
    </row>
    <row r="770" spans="1:12" x14ac:dyDescent="0.25">
      <c r="A770" t="s">
        <v>412</v>
      </c>
      <c r="B770" t="s">
        <v>2026</v>
      </c>
      <c r="C770" t="s">
        <v>792</v>
      </c>
      <c r="D770" t="s">
        <v>943</v>
      </c>
      <c r="E770" t="s">
        <v>829</v>
      </c>
      <c r="F770" t="s">
        <v>130</v>
      </c>
      <c r="G770" t="s">
        <v>973</v>
      </c>
      <c r="H770" t="s">
        <v>648</v>
      </c>
      <c r="I770" t="s">
        <v>804</v>
      </c>
      <c r="J770" t="s">
        <v>1671</v>
      </c>
      <c r="K770" t="s">
        <v>2027</v>
      </c>
      <c r="L770" t="s">
        <v>2028</v>
      </c>
    </row>
    <row r="771" spans="1:12" x14ac:dyDescent="0.25">
      <c r="A771" t="s">
        <v>724</v>
      </c>
      <c r="B771" t="s">
        <v>2029</v>
      </c>
      <c r="D771" t="s">
        <v>768</v>
      </c>
      <c r="E771" t="s">
        <v>769</v>
      </c>
      <c r="F771" t="s">
        <v>770</v>
      </c>
      <c r="G771" t="s">
        <v>2030</v>
      </c>
      <c r="H771" t="s">
        <v>648</v>
      </c>
      <c r="I771" t="s">
        <v>772</v>
      </c>
      <c r="J771" t="s">
        <v>773</v>
      </c>
      <c r="K771" t="s">
        <v>2031</v>
      </c>
      <c r="L771" t="s">
        <v>2032</v>
      </c>
    </row>
    <row r="772" spans="1:12" x14ac:dyDescent="0.25">
      <c r="A772" t="s">
        <v>724</v>
      </c>
      <c r="B772" t="s">
        <v>1802</v>
      </c>
      <c r="C772" t="s">
        <v>892</v>
      </c>
      <c r="D772" t="s">
        <v>768</v>
      </c>
      <c r="E772" t="s">
        <v>784</v>
      </c>
      <c r="F772" t="s">
        <v>130</v>
      </c>
      <c r="G772" t="s">
        <v>2033</v>
      </c>
      <c r="H772" t="s">
        <v>648</v>
      </c>
      <c r="I772" t="s">
        <v>822</v>
      </c>
      <c r="J772" t="s">
        <v>997</v>
      </c>
      <c r="K772" t="s">
        <v>130</v>
      </c>
      <c r="L772" t="s">
        <v>130</v>
      </c>
    </row>
    <row r="773" spans="1:12" x14ac:dyDescent="0.25">
      <c r="A773" t="s">
        <v>725</v>
      </c>
      <c r="B773" t="s">
        <v>2034</v>
      </c>
      <c r="C773" t="s">
        <v>892</v>
      </c>
      <c r="D773" t="s">
        <v>768</v>
      </c>
      <c r="E773" t="s">
        <v>784</v>
      </c>
      <c r="F773" t="s">
        <v>770</v>
      </c>
      <c r="G773" t="s">
        <v>2035</v>
      </c>
      <c r="H773" t="s">
        <v>648</v>
      </c>
      <c r="I773" t="s">
        <v>780</v>
      </c>
      <c r="J773" t="s">
        <v>773</v>
      </c>
      <c r="K773" t="s">
        <v>130</v>
      </c>
      <c r="L773" t="s">
        <v>130</v>
      </c>
    </row>
    <row r="774" spans="1:12" x14ac:dyDescent="0.25">
      <c r="A774" t="s">
        <v>725</v>
      </c>
      <c r="B774" t="s">
        <v>2036</v>
      </c>
      <c r="D774" t="s">
        <v>768</v>
      </c>
      <c r="E774" t="s">
        <v>784</v>
      </c>
      <c r="F774" t="s">
        <v>770</v>
      </c>
      <c r="G774" t="s">
        <v>2037</v>
      </c>
      <c r="H774" t="s">
        <v>648</v>
      </c>
      <c r="I774" t="s">
        <v>780</v>
      </c>
      <c r="J774" t="s">
        <v>773</v>
      </c>
      <c r="K774" t="s">
        <v>130</v>
      </c>
      <c r="L774" t="s">
        <v>130</v>
      </c>
    </row>
    <row r="775" spans="1:12" x14ac:dyDescent="0.25">
      <c r="A775" t="s">
        <v>725</v>
      </c>
      <c r="B775" t="s">
        <v>2038</v>
      </c>
      <c r="D775" t="s">
        <v>768</v>
      </c>
      <c r="E775" t="s">
        <v>784</v>
      </c>
      <c r="F775" t="s">
        <v>770</v>
      </c>
      <c r="G775" t="s">
        <v>1824</v>
      </c>
      <c r="H775" t="s">
        <v>648</v>
      </c>
      <c r="I775" t="s">
        <v>780</v>
      </c>
      <c r="J775" t="s">
        <v>773</v>
      </c>
      <c r="K775" t="s">
        <v>130</v>
      </c>
      <c r="L775" t="s">
        <v>130</v>
      </c>
    </row>
    <row r="776" spans="1:12" x14ac:dyDescent="0.25">
      <c r="A776" t="s">
        <v>725</v>
      </c>
      <c r="B776" t="s">
        <v>2039</v>
      </c>
      <c r="D776" t="s">
        <v>768</v>
      </c>
      <c r="E776" t="s">
        <v>784</v>
      </c>
      <c r="F776" t="s">
        <v>770</v>
      </c>
      <c r="G776" t="s">
        <v>2040</v>
      </c>
      <c r="H776" t="s">
        <v>648</v>
      </c>
      <c r="I776" t="s">
        <v>780</v>
      </c>
      <c r="J776" t="s">
        <v>773</v>
      </c>
      <c r="K776" t="s">
        <v>130</v>
      </c>
      <c r="L776" t="s">
        <v>130</v>
      </c>
    </row>
    <row r="777" spans="1:12" x14ac:dyDescent="0.25">
      <c r="A777" t="s">
        <v>725</v>
      </c>
      <c r="B777" t="s">
        <v>2041</v>
      </c>
      <c r="D777" t="s">
        <v>768</v>
      </c>
      <c r="E777" t="s">
        <v>784</v>
      </c>
      <c r="F777" t="s">
        <v>770</v>
      </c>
      <c r="G777" t="s">
        <v>2042</v>
      </c>
      <c r="H777" t="s">
        <v>648</v>
      </c>
      <c r="I777" t="s">
        <v>780</v>
      </c>
      <c r="J777" t="s">
        <v>773</v>
      </c>
      <c r="K777" t="s">
        <v>130</v>
      </c>
      <c r="L777" t="s">
        <v>130</v>
      </c>
    </row>
    <row r="778" spans="1:12" x14ac:dyDescent="0.25">
      <c r="A778" t="s">
        <v>725</v>
      </c>
      <c r="B778" t="s">
        <v>2043</v>
      </c>
      <c r="D778" t="s">
        <v>768</v>
      </c>
      <c r="E778" t="s">
        <v>784</v>
      </c>
      <c r="F778" t="s">
        <v>770</v>
      </c>
      <c r="G778" t="s">
        <v>1619</v>
      </c>
      <c r="H778" t="s">
        <v>648</v>
      </c>
      <c r="I778" t="s">
        <v>780</v>
      </c>
      <c r="J778" t="s">
        <v>773</v>
      </c>
      <c r="K778" t="s">
        <v>130</v>
      </c>
      <c r="L778" t="s">
        <v>130</v>
      </c>
    </row>
    <row r="779" spans="1:12" x14ac:dyDescent="0.25">
      <c r="A779" t="s">
        <v>725</v>
      </c>
      <c r="B779" t="s">
        <v>2044</v>
      </c>
      <c r="D779" t="s">
        <v>768</v>
      </c>
      <c r="E779" t="s">
        <v>784</v>
      </c>
      <c r="F779" t="s">
        <v>770</v>
      </c>
      <c r="G779" t="s">
        <v>2045</v>
      </c>
      <c r="H779" t="s">
        <v>648</v>
      </c>
      <c r="I779" t="s">
        <v>780</v>
      </c>
      <c r="J779" t="s">
        <v>773</v>
      </c>
      <c r="K779" t="s">
        <v>130</v>
      </c>
      <c r="L779" t="s">
        <v>130</v>
      </c>
    </row>
    <row r="780" spans="1:12" x14ac:dyDescent="0.25">
      <c r="A780" t="s">
        <v>725</v>
      </c>
      <c r="B780" t="s">
        <v>2046</v>
      </c>
      <c r="D780" t="s">
        <v>768</v>
      </c>
      <c r="E780" t="s">
        <v>784</v>
      </c>
      <c r="F780" t="s">
        <v>770</v>
      </c>
      <c r="G780" t="s">
        <v>2047</v>
      </c>
      <c r="H780" t="s">
        <v>648</v>
      </c>
      <c r="I780" t="s">
        <v>780</v>
      </c>
      <c r="J780" t="s">
        <v>773</v>
      </c>
      <c r="K780" t="s">
        <v>130</v>
      </c>
      <c r="L780" t="s">
        <v>130</v>
      </c>
    </row>
    <row r="781" spans="1:12" x14ac:dyDescent="0.25">
      <c r="A781" t="s">
        <v>725</v>
      </c>
      <c r="B781" t="s">
        <v>2048</v>
      </c>
      <c r="D781" t="s">
        <v>768</v>
      </c>
      <c r="E781" t="s">
        <v>784</v>
      </c>
      <c r="F781" t="s">
        <v>770</v>
      </c>
      <c r="G781" t="s">
        <v>2049</v>
      </c>
      <c r="H781" t="s">
        <v>648</v>
      </c>
      <c r="I781" t="s">
        <v>780</v>
      </c>
      <c r="J781" t="s">
        <v>773</v>
      </c>
      <c r="K781" t="s">
        <v>130</v>
      </c>
      <c r="L781" t="s">
        <v>130</v>
      </c>
    </row>
    <row r="782" spans="1:12" x14ac:dyDescent="0.25">
      <c r="A782" t="s">
        <v>725</v>
      </c>
      <c r="B782" t="s">
        <v>2050</v>
      </c>
      <c r="D782" t="s">
        <v>768</v>
      </c>
      <c r="E782" t="s">
        <v>784</v>
      </c>
      <c r="F782" t="s">
        <v>770</v>
      </c>
      <c r="G782" t="s">
        <v>2051</v>
      </c>
      <c r="H782" t="s">
        <v>648</v>
      </c>
      <c r="I782" t="s">
        <v>780</v>
      </c>
      <c r="J782" t="s">
        <v>773</v>
      </c>
      <c r="K782" t="s">
        <v>130</v>
      </c>
      <c r="L782" t="s">
        <v>130</v>
      </c>
    </row>
    <row r="783" spans="1:12" x14ac:dyDescent="0.25">
      <c r="A783" t="s">
        <v>725</v>
      </c>
      <c r="B783" t="s">
        <v>2052</v>
      </c>
      <c r="D783" t="s">
        <v>768</v>
      </c>
      <c r="E783" t="s">
        <v>784</v>
      </c>
      <c r="F783" t="s">
        <v>770</v>
      </c>
      <c r="G783" t="s">
        <v>2053</v>
      </c>
      <c r="H783" t="s">
        <v>648</v>
      </c>
      <c r="I783" t="s">
        <v>780</v>
      </c>
      <c r="J783" t="s">
        <v>773</v>
      </c>
      <c r="K783" t="s">
        <v>130</v>
      </c>
      <c r="L783" t="s">
        <v>130</v>
      </c>
    </row>
    <row r="784" spans="1:12" x14ac:dyDescent="0.25">
      <c r="A784" t="s">
        <v>725</v>
      </c>
      <c r="B784" t="s">
        <v>2054</v>
      </c>
      <c r="D784" t="s">
        <v>768</v>
      </c>
      <c r="E784" t="s">
        <v>784</v>
      </c>
      <c r="F784" t="s">
        <v>770</v>
      </c>
      <c r="G784" t="s">
        <v>1146</v>
      </c>
      <c r="H784" t="s">
        <v>648</v>
      </c>
      <c r="I784" t="s">
        <v>780</v>
      </c>
      <c r="J784" t="s">
        <v>773</v>
      </c>
      <c r="K784" t="s">
        <v>130</v>
      </c>
      <c r="L784" t="s">
        <v>130</v>
      </c>
    </row>
    <row r="785" spans="1:12" x14ac:dyDescent="0.25">
      <c r="A785" t="s">
        <v>725</v>
      </c>
      <c r="B785" t="s">
        <v>2055</v>
      </c>
      <c r="D785" t="s">
        <v>768</v>
      </c>
      <c r="E785" t="s">
        <v>784</v>
      </c>
      <c r="F785" t="s">
        <v>770</v>
      </c>
      <c r="G785" t="s">
        <v>2056</v>
      </c>
      <c r="H785" t="s">
        <v>648</v>
      </c>
      <c r="I785" t="s">
        <v>780</v>
      </c>
      <c r="J785" t="s">
        <v>773</v>
      </c>
      <c r="K785" t="s">
        <v>130</v>
      </c>
      <c r="L785" t="s">
        <v>130</v>
      </c>
    </row>
    <row r="786" spans="1:12" x14ac:dyDescent="0.25">
      <c r="A786" t="s">
        <v>725</v>
      </c>
      <c r="B786" t="s">
        <v>2057</v>
      </c>
      <c r="D786" t="s">
        <v>768</v>
      </c>
      <c r="E786" t="s">
        <v>784</v>
      </c>
      <c r="F786" t="s">
        <v>770</v>
      </c>
      <c r="G786" t="s">
        <v>2058</v>
      </c>
      <c r="H786" t="s">
        <v>648</v>
      </c>
      <c r="I786" t="s">
        <v>780</v>
      </c>
      <c r="J786" t="s">
        <v>773</v>
      </c>
      <c r="K786" t="s">
        <v>130</v>
      </c>
      <c r="L786" t="s">
        <v>130</v>
      </c>
    </row>
    <row r="787" spans="1:12" x14ac:dyDescent="0.25">
      <c r="A787" t="s">
        <v>725</v>
      </c>
      <c r="B787" t="s">
        <v>2059</v>
      </c>
      <c r="D787" t="s">
        <v>768</v>
      </c>
      <c r="E787" t="s">
        <v>784</v>
      </c>
      <c r="F787" t="s">
        <v>770</v>
      </c>
      <c r="G787" t="s">
        <v>1108</v>
      </c>
      <c r="H787" t="s">
        <v>648</v>
      </c>
      <c r="I787" t="s">
        <v>780</v>
      </c>
      <c r="J787" t="s">
        <v>773</v>
      </c>
      <c r="K787" t="s">
        <v>130</v>
      </c>
      <c r="L787" t="s">
        <v>130</v>
      </c>
    </row>
    <row r="788" spans="1:12" x14ac:dyDescent="0.25">
      <c r="A788" t="s">
        <v>725</v>
      </c>
      <c r="B788" t="s">
        <v>2060</v>
      </c>
      <c r="D788" t="s">
        <v>768</v>
      </c>
      <c r="E788" t="s">
        <v>784</v>
      </c>
      <c r="F788" t="s">
        <v>770</v>
      </c>
      <c r="G788" t="s">
        <v>2061</v>
      </c>
      <c r="H788" t="s">
        <v>648</v>
      </c>
      <c r="I788" t="s">
        <v>780</v>
      </c>
      <c r="J788" t="s">
        <v>773</v>
      </c>
      <c r="K788" t="s">
        <v>130</v>
      </c>
      <c r="L788" t="s">
        <v>130</v>
      </c>
    </row>
    <row r="789" spans="1:12" x14ac:dyDescent="0.25">
      <c r="A789" t="s">
        <v>725</v>
      </c>
      <c r="B789" t="s">
        <v>2062</v>
      </c>
      <c r="C789" t="s">
        <v>792</v>
      </c>
      <c r="D789" t="s">
        <v>768</v>
      </c>
      <c r="E789" t="s">
        <v>784</v>
      </c>
      <c r="F789" t="s">
        <v>770</v>
      </c>
      <c r="G789" t="s">
        <v>1148</v>
      </c>
      <c r="H789" t="s">
        <v>648</v>
      </c>
      <c r="I789" t="s">
        <v>780</v>
      </c>
      <c r="J789" t="s">
        <v>773</v>
      </c>
      <c r="K789" t="s">
        <v>130</v>
      </c>
      <c r="L789" t="s">
        <v>130</v>
      </c>
    </row>
    <row r="790" spans="1:12" x14ac:dyDescent="0.25">
      <c r="A790" t="s">
        <v>725</v>
      </c>
      <c r="B790" t="s">
        <v>2063</v>
      </c>
      <c r="D790" t="s">
        <v>768</v>
      </c>
      <c r="E790" t="s">
        <v>784</v>
      </c>
      <c r="F790" t="s">
        <v>770</v>
      </c>
      <c r="G790" t="s">
        <v>1595</v>
      </c>
      <c r="H790" t="s">
        <v>648</v>
      </c>
      <c r="I790" t="s">
        <v>780</v>
      </c>
      <c r="J790" t="s">
        <v>773</v>
      </c>
      <c r="K790" t="s">
        <v>130</v>
      </c>
      <c r="L790" t="s">
        <v>130</v>
      </c>
    </row>
    <row r="791" spans="1:12" x14ac:dyDescent="0.25">
      <c r="A791" t="s">
        <v>725</v>
      </c>
      <c r="B791" t="s">
        <v>2064</v>
      </c>
      <c r="D791" t="s">
        <v>768</v>
      </c>
      <c r="E791" t="s">
        <v>784</v>
      </c>
      <c r="F791" t="s">
        <v>770</v>
      </c>
      <c r="G791" t="s">
        <v>2065</v>
      </c>
      <c r="H791" t="s">
        <v>648</v>
      </c>
      <c r="I791" t="s">
        <v>780</v>
      </c>
      <c r="J791" t="s">
        <v>773</v>
      </c>
      <c r="K791" t="s">
        <v>130</v>
      </c>
      <c r="L791" t="s">
        <v>130</v>
      </c>
    </row>
    <row r="792" spans="1:12" x14ac:dyDescent="0.25">
      <c r="A792" t="s">
        <v>725</v>
      </c>
      <c r="B792" t="s">
        <v>2066</v>
      </c>
      <c r="D792" t="s">
        <v>768</v>
      </c>
      <c r="E792" t="s">
        <v>784</v>
      </c>
      <c r="F792" t="s">
        <v>770</v>
      </c>
      <c r="G792" t="s">
        <v>2065</v>
      </c>
      <c r="H792" t="s">
        <v>648</v>
      </c>
      <c r="I792" t="s">
        <v>780</v>
      </c>
      <c r="J792" t="s">
        <v>773</v>
      </c>
      <c r="K792" t="s">
        <v>130</v>
      </c>
      <c r="L792" t="s">
        <v>130</v>
      </c>
    </row>
    <row r="793" spans="1:12" x14ac:dyDescent="0.25">
      <c r="A793" t="s">
        <v>725</v>
      </c>
      <c r="B793" t="s">
        <v>2067</v>
      </c>
      <c r="D793" t="s">
        <v>768</v>
      </c>
      <c r="E793" t="s">
        <v>784</v>
      </c>
      <c r="F793" t="s">
        <v>770</v>
      </c>
      <c r="G793" t="s">
        <v>1838</v>
      </c>
      <c r="H793" t="s">
        <v>648</v>
      </c>
      <c r="I793" t="s">
        <v>780</v>
      </c>
      <c r="J793" t="s">
        <v>773</v>
      </c>
      <c r="K793" t="s">
        <v>130</v>
      </c>
      <c r="L793" t="s">
        <v>130</v>
      </c>
    </row>
    <row r="794" spans="1:12" x14ac:dyDescent="0.25">
      <c r="A794" t="s">
        <v>725</v>
      </c>
      <c r="B794" t="s">
        <v>2068</v>
      </c>
      <c r="D794" t="s">
        <v>768</v>
      </c>
      <c r="E794" t="s">
        <v>784</v>
      </c>
      <c r="F794" t="s">
        <v>770</v>
      </c>
      <c r="G794" t="s">
        <v>2069</v>
      </c>
      <c r="H794" t="s">
        <v>648</v>
      </c>
      <c r="I794" t="s">
        <v>780</v>
      </c>
      <c r="J794" t="s">
        <v>773</v>
      </c>
      <c r="K794" t="s">
        <v>130</v>
      </c>
      <c r="L794" t="s">
        <v>130</v>
      </c>
    </row>
    <row r="795" spans="1:12" x14ac:dyDescent="0.25">
      <c r="A795" t="s">
        <v>725</v>
      </c>
      <c r="B795" t="s">
        <v>2070</v>
      </c>
      <c r="D795" t="s">
        <v>768</v>
      </c>
      <c r="E795" t="s">
        <v>784</v>
      </c>
      <c r="F795" t="s">
        <v>770</v>
      </c>
      <c r="G795" t="s">
        <v>2071</v>
      </c>
      <c r="H795" t="s">
        <v>648</v>
      </c>
      <c r="I795" t="s">
        <v>780</v>
      </c>
      <c r="J795" t="s">
        <v>773</v>
      </c>
      <c r="K795" t="s">
        <v>130</v>
      </c>
      <c r="L795" t="s">
        <v>130</v>
      </c>
    </row>
    <row r="796" spans="1:12" x14ac:dyDescent="0.25">
      <c r="A796" t="s">
        <v>725</v>
      </c>
      <c r="B796" t="s">
        <v>2072</v>
      </c>
      <c r="D796" t="s">
        <v>768</v>
      </c>
      <c r="E796" t="s">
        <v>784</v>
      </c>
      <c r="F796" t="s">
        <v>770</v>
      </c>
      <c r="G796" t="s">
        <v>2073</v>
      </c>
      <c r="H796" t="s">
        <v>648</v>
      </c>
      <c r="I796" t="s">
        <v>780</v>
      </c>
      <c r="J796" t="s">
        <v>773</v>
      </c>
      <c r="K796" t="s">
        <v>130</v>
      </c>
      <c r="L796" t="s">
        <v>130</v>
      </c>
    </row>
    <row r="797" spans="1:12" x14ac:dyDescent="0.25">
      <c r="A797" t="s">
        <v>725</v>
      </c>
      <c r="B797" t="s">
        <v>2074</v>
      </c>
      <c r="D797" t="s">
        <v>768</v>
      </c>
      <c r="E797" t="s">
        <v>784</v>
      </c>
      <c r="F797" t="s">
        <v>770</v>
      </c>
      <c r="G797" t="s">
        <v>1452</v>
      </c>
      <c r="H797" t="s">
        <v>648</v>
      </c>
      <c r="I797" t="s">
        <v>780</v>
      </c>
      <c r="J797" t="s">
        <v>773</v>
      </c>
      <c r="K797" t="s">
        <v>130</v>
      </c>
      <c r="L797" t="s">
        <v>130</v>
      </c>
    </row>
    <row r="798" spans="1:12" x14ac:dyDescent="0.25">
      <c r="A798" t="s">
        <v>725</v>
      </c>
      <c r="B798" t="s">
        <v>2075</v>
      </c>
      <c r="D798" t="s">
        <v>768</v>
      </c>
      <c r="E798" t="s">
        <v>784</v>
      </c>
      <c r="F798" t="s">
        <v>770</v>
      </c>
      <c r="G798" t="s">
        <v>2076</v>
      </c>
      <c r="H798" t="s">
        <v>648</v>
      </c>
      <c r="I798" t="s">
        <v>780</v>
      </c>
      <c r="J798" t="s">
        <v>773</v>
      </c>
      <c r="K798" t="s">
        <v>130</v>
      </c>
      <c r="L798" t="s">
        <v>130</v>
      </c>
    </row>
    <row r="799" spans="1:12" x14ac:dyDescent="0.25">
      <c r="A799" t="s">
        <v>725</v>
      </c>
      <c r="B799" t="s">
        <v>2077</v>
      </c>
      <c r="D799" t="s">
        <v>768</v>
      </c>
      <c r="E799" t="s">
        <v>784</v>
      </c>
      <c r="F799" t="s">
        <v>770</v>
      </c>
      <c r="G799" t="s">
        <v>2078</v>
      </c>
      <c r="H799" t="s">
        <v>648</v>
      </c>
      <c r="I799" t="s">
        <v>780</v>
      </c>
      <c r="J799" t="s">
        <v>773</v>
      </c>
      <c r="K799" t="s">
        <v>130</v>
      </c>
      <c r="L799" t="s">
        <v>130</v>
      </c>
    </row>
    <row r="800" spans="1:12" x14ac:dyDescent="0.25">
      <c r="A800" t="s">
        <v>725</v>
      </c>
      <c r="B800" t="s">
        <v>2079</v>
      </c>
      <c r="D800" t="s">
        <v>768</v>
      </c>
      <c r="E800" t="s">
        <v>784</v>
      </c>
      <c r="F800" t="s">
        <v>770</v>
      </c>
      <c r="G800" t="s">
        <v>2080</v>
      </c>
      <c r="H800" t="s">
        <v>648</v>
      </c>
      <c r="I800" t="s">
        <v>780</v>
      </c>
      <c r="J800" t="s">
        <v>773</v>
      </c>
      <c r="K800" t="s">
        <v>130</v>
      </c>
      <c r="L800" t="s">
        <v>130</v>
      </c>
    </row>
    <row r="801" spans="1:12" x14ac:dyDescent="0.25">
      <c r="A801" t="s">
        <v>725</v>
      </c>
      <c r="B801" t="s">
        <v>2081</v>
      </c>
      <c r="D801" t="s">
        <v>768</v>
      </c>
      <c r="E801" t="s">
        <v>784</v>
      </c>
      <c r="F801" t="s">
        <v>770</v>
      </c>
      <c r="G801" t="s">
        <v>2080</v>
      </c>
      <c r="H801" t="s">
        <v>648</v>
      </c>
      <c r="I801" t="s">
        <v>780</v>
      </c>
      <c r="J801" t="s">
        <v>773</v>
      </c>
      <c r="K801" t="s">
        <v>130</v>
      </c>
      <c r="L801" t="s">
        <v>130</v>
      </c>
    </row>
    <row r="802" spans="1:12" x14ac:dyDescent="0.25">
      <c r="A802" t="s">
        <v>725</v>
      </c>
      <c r="B802" t="s">
        <v>2082</v>
      </c>
      <c r="D802" t="s">
        <v>768</v>
      </c>
      <c r="E802" t="s">
        <v>784</v>
      </c>
      <c r="F802" t="s">
        <v>770</v>
      </c>
      <c r="G802" t="s">
        <v>1790</v>
      </c>
      <c r="H802" t="s">
        <v>648</v>
      </c>
      <c r="I802" t="s">
        <v>780</v>
      </c>
      <c r="J802" t="s">
        <v>773</v>
      </c>
      <c r="K802" t="s">
        <v>130</v>
      </c>
      <c r="L802" t="s">
        <v>130</v>
      </c>
    </row>
    <row r="803" spans="1:12" x14ac:dyDescent="0.25">
      <c r="A803" t="s">
        <v>725</v>
      </c>
      <c r="B803" t="s">
        <v>2083</v>
      </c>
      <c r="C803" t="s">
        <v>783</v>
      </c>
      <c r="D803" t="s">
        <v>768</v>
      </c>
      <c r="E803" t="s">
        <v>784</v>
      </c>
      <c r="F803" t="s">
        <v>770</v>
      </c>
      <c r="G803" t="s">
        <v>779</v>
      </c>
      <c r="H803" t="s">
        <v>648</v>
      </c>
      <c r="I803" t="s">
        <v>780</v>
      </c>
      <c r="J803" t="s">
        <v>773</v>
      </c>
      <c r="K803" t="s">
        <v>130</v>
      </c>
      <c r="L803" t="s">
        <v>130</v>
      </c>
    </row>
    <row r="804" spans="1:12" x14ac:dyDescent="0.25">
      <c r="A804" t="s">
        <v>725</v>
      </c>
      <c r="B804" t="s">
        <v>2084</v>
      </c>
      <c r="C804" t="s">
        <v>783</v>
      </c>
      <c r="D804" t="s">
        <v>768</v>
      </c>
      <c r="E804" t="s">
        <v>784</v>
      </c>
      <c r="F804" t="s">
        <v>770</v>
      </c>
      <c r="G804" t="s">
        <v>779</v>
      </c>
      <c r="H804" t="s">
        <v>648</v>
      </c>
      <c r="I804" t="s">
        <v>780</v>
      </c>
      <c r="J804" t="s">
        <v>773</v>
      </c>
      <c r="K804" t="s">
        <v>130</v>
      </c>
      <c r="L804" t="s">
        <v>130</v>
      </c>
    </row>
    <row r="805" spans="1:12" x14ac:dyDescent="0.25">
      <c r="A805" t="s">
        <v>725</v>
      </c>
      <c r="B805" t="s">
        <v>2085</v>
      </c>
      <c r="C805" t="s">
        <v>783</v>
      </c>
      <c r="D805" t="s">
        <v>768</v>
      </c>
      <c r="E805" t="s">
        <v>784</v>
      </c>
      <c r="F805" t="s">
        <v>770</v>
      </c>
      <c r="G805" t="s">
        <v>779</v>
      </c>
      <c r="H805" t="s">
        <v>648</v>
      </c>
      <c r="I805" t="s">
        <v>780</v>
      </c>
      <c r="J805" t="s">
        <v>773</v>
      </c>
      <c r="K805" t="s">
        <v>130</v>
      </c>
      <c r="L805"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F673"/>
  <sheetViews>
    <sheetView workbookViewId="0"/>
  </sheetViews>
  <sheetFormatPr defaultColWidth="8.7109375" defaultRowHeight="15" x14ac:dyDescent="0.25"/>
  <sheetData>
    <row r="1" spans="1:32" s="26" customFormat="1" x14ac:dyDescent="0.25">
      <c r="A1" s="26" t="s">
        <v>651</v>
      </c>
      <c r="B1" s="26" t="s">
        <v>652</v>
      </c>
      <c r="C1" s="26" t="s">
        <v>756</v>
      </c>
      <c r="D1" s="26" t="s">
        <v>755</v>
      </c>
      <c r="E1" s="26" t="s">
        <v>754</v>
      </c>
      <c r="F1" s="26" t="s">
        <v>753</v>
      </c>
      <c r="G1" s="26" t="s">
        <v>752</v>
      </c>
      <c r="H1" s="26" t="s">
        <v>751</v>
      </c>
      <c r="I1" s="26" t="s">
        <v>750</v>
      </c>
      <c r="J1" s="26" t="s">
        <v>749</v>
      </c>
      <c r="K1" s="26" t="s">
        <v>748</v>
      </c>
      <c r="L1" s="26" t="s">
        <v>747</v>
      </c>
      <c r="M1" s="26" t="s">
        <v>746</v>
      </c>
      <c r="N1" s="26" t="s">
        <v>745</v>
      </c>
      <c r="O1" s="26" t="s">
        <v>744</v>
      </c>
      <c r="P1" s="26" t="s">
        <v>743</v>
      </c>
      <c r="Q1" s="26" t="s">
        <v>742</v>
      </c>
      <c r="R1" s="26" t="s">
        <v>741</v>
      </c>
      <c r="S1" s="26" t="s">
        <v>740</v>
      </c>
      <c r="T1" s="26" t="s">
        <v>739</v>
      </c>
      <c r="U1" s="26" t="s">
        <v>738</v>
      </c>
      <c r="V1" s="26" t="s">
        <v>737</v>
      </c>
      <c r="W1" s="26" t="s">
        <v>736</v>
      </c>
      <c r="X1" s="26" t="s">
        <v>735</v>
      </c>
      <c r="Y1" s="26" t="s">
        <v>734</v>
      </c>
      <c r="Z1" s="26" t="s">
        <v>733</v>
      </c>
      <c r="AA1" s="26" t="s">
        <v>732</v>
      </c>
      <c r="AB1" s="26" t="s">
        <v>731</v>
      </c>
      <c r="AC1" s="26" t="s">
        <v>730</v>
      </c>
      <c r="AD1" s="26" t="s">
        <v>729</v>
      </c>
      <c r="AE1" s="26" t="s">
        <v>728</v>
      </c>
      <c r="AF1" s="26" t="s">
        <v>727</v>
      </c>
    </row>
    <row r="2" spans="1:32" x14ac:dyDescent="0.25">
      <c r="A2" t="s">
        <v>677</v>
      </c>
      <c r="B2">
        <v>2011</v>
      </c>
      <c r="C2">
        <v>2101545.73794663</v>
      </c>
      <c r="D2">
        <v>2091840.19484353</v>
      </c>
      <c r="E2">
        <v>1200887.8998976899</v>
      </c>
      <c r="F2">
        <v>900657.83804893505</v>
      </c>
      <c r="G2">
        <v>622597.45697987103</v>
      </c>
      <c r="H2">
        <v>278060.38106906402</v>
      </c>
      <c r="I2">
        <v>-9272.0866386890393</v>
      </c>
      <c r="J2">
        <v>15378.000237345699</v>
      </c>
      <c r="K2">
        <v>24650.0868760347</v>
      </c>
      <c r="L2">
        <v>268788.29443037498</v>
      </c>
      <c r="M2">
        <v>77909.594303011894</v>
      </c>
      <c r="N2">
        <v>190878.700127363</v>
      </c>
      <c r="O2">
        <v>-569.31595325470005</v>
      </c>
      <c r="R2">
        <v>190309.384174109</v>
      </c>
    </row>
    <row r="3" spans="1:32" x14ac:dyDescent="0.25">
      <c r="A3" t="s">
        <v>677</v>
      </c>
      <c r="B3">
        <v>2012</v>
      </c>
      <c r="C3">
        <v>2268332.19000518</v>
      </c>
      <c r="D3">
        <v>2249997.8082598401</v>
      </c>
      <c r="E3">
        <v>1278486.6797493701</v>
      </c>
      <c r="F3">
        <v>989845.51025581395</v>
      </c>
      <c r="G3">
        <v>687350.64125692798</v>
      </c>
      <c r="H3">
        <v>302494.86899888498</v>
      </c>
      <c r="I3">
        <v>-15896.1306324005</v>
      </c>
      <c r="J3">
        <v>13522.5301171541</v>
      </c>
      <c r="K3">
        <v>29418.660749554601</v>
      </c>
      <c r="L3">
        <v>286598.73836648499</v>
      </c>
      <c r="M3">
        <v>82503.398454070106</v>
      </c>
      <c r="N3">
        <v>204095.33991241499</v>
      </c>
      <c r="O3">
        <v>-599.00757861137402</v>
      </c>
      <c r="R3">
        <v>203496.332333803</v>
      </c>
    </row>
    <row r="4" spans="1:32" x14ac:dyDescent="0.25">
      <c r="A4" t="s">
        <v>677</v>
      </c>
      <c r="B4">
        <v>2013</v>
      </c>
      <c r="C4">
        <v>2450049.6966901999</v>
      </c>
      <c r="D4">
        <v>2434678.2484792499</v>
      </c>
      <c r="E4">
        <v>1370261.31341922</v>
      </c>
      <c r="F4">
        <v>1079788.3832709801</v>
      </c>
      <c r="G4">
        <v>757608.56582522404</v>
      </c>
      <c r="H4">
        <v>322179.817445755</v>
      </c>
      <c r="I4">
        <v>-28973.511166691798</v>
      </c>
      <c r="J4">
        <v>18959.866320133198</v>
      </c>
      <c r="K4">
        <v>47933.377486824997</v>
      </c>
      <c r="L4">
        <v>293206.30627906299</v>
      </c>
      <c r="M4">
        <v>84078.208472013503</v>
      </c>
      <c r="N4">
        <v>209128.09780705001</v>
      </c>
      <c r="O4">
        <v>-706.09918212890602</v>
      </c>
      <c r="R4">
        <v>208421.99862492099</v>
      </c>
    </row>
    <row r="5" spans="1:32" x14ac:dyDescent="0.25">
      <c r="A5" t="s">
        <v>677</v>
      </c>
      <c r="B5">
        <v>2014</v>
      </c>
      <c r="C5">
        <v>2388983.32101965</v>
      </c>
      <c r="D5">
        <v>2370243.6782696201</v>
      </c>
      <c r="E5">
        <v>1359264.53744292</v>
      </c>
      <c r="F5">
        <v>1029718.7835767301</v>
      </c>
      <c r="G5">
        <v>709499.75051426899</v>
      </c>
      <c r="H5">
        <v>320219.03306245798</v>
      </c>
      <c r="I5">
        <v>-14554.6379842758</v>
      </c>
      <c r="J5">
        <v>5195.1364643573797</v>
      </c>
      <c r="K5">
        <v>19749.774448633201</v>
      </c>
      <c r="L5">
        <v>305664.39507818199</v>
      </c>
      <c r="M5">
        <v>88152.202212572098</v>
      </c>
      <c r="N5">
        <v>217512.19286561001</v>
      </c>
      <c r="O5">
        <v>-888.72163867950405</v>
      </c>
      <c r="R5">
        <v>216623.471226931</v>
      </c>
    </row>
    <row r="6" spans="1:32" x14ac:dyDescent="0.25">
      <c r="A6" t="s">
        <v>677</v>
      </c>
      <c r="B6">
        <v>2015</v>
      </c>
      <c r="C6">
        <v>2255900.5826813001</v>
      </c>
      <c r="D6">
        <v>2241971.7556890198</v>
      </c>
      <c r="E6">
        <v>1284011.6168407199</v>
      </c>
      <c r="F6">
        <v>971888.96584057796</v>
      </c>
      <c r="G6">
        <v>701206.58923733199</v>
      </c>
      <c r="H6">
        <v>270682.37660324603</v>
      </c>
      <c r="I6">
        <v>-22725.522482156801</v>
      </c>
      <c r="J6">
        <v>2502.92115485668</v>
      </c>
      <c r="K6">
        <v>25228.443637013399</v>
      </c>
      <c r="L6">
        <v>247956.85412108901</v>
      </c>
      <c r="M6">
        <v>75922.667497277303</v>
      </c>
      <c r="N6">
        <v>172034.18662381201</v>
      </c>
      <c r="O6">
        <v>-1505.6720126867301</v>
      </c>
      <c r="R6">
        <v>170528.51461112499</v>
      </c>
    </row>
    <row r="7" spans="1:32" x14ac:dyDescent="0.25">
      <c r="A7" t="s">
        <v>677</v>
      </c>
      <c r="B7">
        <v>2016</v>
      </c>
      <c r="C7">
        <v>2202405.0513253198</v>
      </c>
      <c r="D7">
        <v>2187582.30331564</v>
      </c>
      <c r="E7">
        <v>1172860.7407865501</v>
      </c>
      <c r="F7">
        <v>1029544.31053877</v>
      </c>
      <c r="G7">
        <v>683069.16393470799</v>
      </c>
      <c r="H7">
        <v>346475.14660406101</v>
      </c>
      <c r="I7">
        <v>-30498.2625632286</v>
      </c>
      <c r="J7">
        <v>8159.7846922874496</v>
      </c>
      <c r="K7">
        <v>38658.047255516103</v>
      </c>
      <c r="L7">
        <v>315976.88404083299</v>
      </c>
      <c r="M7">
        <v>94520.053426265702</v>
      </c>
      <c r="N7">
        <v>221456.83061456701</v>
      </c>
      <c r="O7">
        <v>-1897.3792076110799</v>
      </c>
      <c r="R7">
        <v>219559.45140695601</v>
      </c>
    </row>
    <row r="8" spans="1:32" x14ac:dyDescent="0.25">
      <c r="A8" t="s">
        <v>677</v>
      </c>
      <c r="B8">
        <v>2017</v>
      </c>
      <c r="C8">
        <v>2722497.5816180701</v>
      </c>
      <c r="D8">
        <v>2694773.37336826</v>
      </c>
      <c r="E8">
        <v>1516619.8495569199</v>
      </c>
      <c r="F8">
        <v>1205877.73206115</v>
      </c>
      <c r="G8">
        <v>794279.31759881997</v>
      </c>
      <c r="H8">
        <v>411598.41446232802</v>
      </c>
      <c r="I8">
        <v>-44581.563060522101</v>
      </c>
      <c r="J8">
        <v>6148.8089153766596</v>
      </c>
      <c r="K8">
        <v>50730.371975898699</v>
      </c>
      <c r="L8">
        <v>367016.85140180599</v>
      </c>
      <c r="M8">
        <v>85608.402184009596</v>
      </c>
      <c r="N8">
        <v>281408.44921779598</v>
      </c>
      <c r="O8">
        <v>-2193.5189206600198</v>
      </c>
      <c r="R8">
        <v>279214.93029713602</v>
      </c>
    </row>
    <row r="9" spans="1:32" x14ac:dyDescent="0.25">
      <c r="A9" t="s">
        <v>677</v>
      </c>
      <c r="B9">
        <v>2018</v>
      </c>
      <c r="C9">
        <v>2656800.9437786299</v>
      </c>
      <c r="D9">
        <v>2641973.18630683</v>
      </c>
      <c r="E9">
        <v>1550661.6863881301</v>
      </c>
      <c r="F9">
        <v>1106139.2573905</v>
      </c>
      <c r="G9">
        <v>767582.05178940296</v>
      </c>
      <c r="H9">
        <v>338557.20560109598</v>
      </c>
      <c r="I9">
        <v>-36178.583230614699</v>
      </c>
      <c r="J9">
        <v>3963.9919974803902</v>
      </c>
      <c r="K9">
        <v>40142.575228095098</v>
      </c>
      <c r="L9">
        <v>302378.62237048103</v>
      </c>
      <c r="M9">
        <v>88276.109482884407</v>
      </c>
      <c r="N9">
        <v>214102.512887597</v>
      </c>
      <c r="O9">
        <v>-2261.3761395216002</v>
      </c>
      <c r="R9">
        <v>211841.13674807499</v>
      </c>
    </row>
    <row r="10" spans="1:32" x14ac:dyDescent="0.25">
      <c r="A10" t="s">
        <v>677</v>
      </c>
      <c r="B10">
        <v>2019</v>
      </c>
      <c r="C10">
        <v>2542261.7327364702</v>
      </c>
      <c r="D10">
        <v>2526462.2371939402</v>
      </c>
      <c r="E10">
        <v>1461018.5819402901</v>
      </c>
      <c r="F10">
        <v>1081243.1507961799</v>
      </c>
      <c r="G10">
        <v>784329.69286143803</v>
      </c>
      <c r="H10">
        <v>296913.45793473697</v>
      </c>
      <c r="I10">
        <v>-37090.169569969199</v>
      </c>
      <c r="J10">
        <v>12392.223786234899</v>
      </c>
      <c r="K10">
        <v>49482.393356203997</v>
      </c>
      <c r="L10">
        <v>259823.288364768</v>
      </c>
      <c r="M10">
        <v>69913.6664955616</v>
      </c>
      <c r="N10">
        <v>189909.62186920599</v>
      </c>
      <c r="O10">
        <v>-1819.9077630043</v>
      </c>
      <c r="R10">
        <v>188089.71410620201</v>
      </c>
    </row>
    <row r="11" spans="1:32" x14ac:dyDescent="0.25">
      <c r="A11" t="s">
        <v>677</v>
      </c>
      <c r="B11">
        <v>2020</v>
      </c>
      <c r="C11">
        <v>2686370.6947112102</v>
      </c>
      <c r="D11">
        <v>2672818.6100482899</v>
      </c>
      <c r="E11">
        <v>1370572.9766196001</v>
      </c>
      <c r="F11">
        <v>1315797.7180916099</v>
      </c>
      <c r="G11">
        <v>1087295.8762466901</v>
      </c>
      <c r="H11">
        <v>228501.84184491599</v>
      </c>
      <c r="I11">
        <v>-53405.815709829301</v>
      </c>
      <c r="J11">
        <v>2730.2959412336299</v>
      </c>
      <c r="K11">
        <v>56136.111651063002</v>
      </c>
      <c r="L11">
        <v>175096.02613508701</v>
      </c>
      <c r="M11">
        <v>82883.195080757097</v>
      </c>
      <c r="N11">
        <v>92212.831054329901</v>
      </c>
      <c r="O11">
        <v>-2297.12988853455</v>
      </c>
      <c r="R11">
        <v>89915.701165795297</v>
      </c>
    </row>
    <row r="12" spans="1:32" x14ac:dyDescent="0.25">
      <c r="A12" t="s">
        <v>678</v>
      </c>
      <c r="B12">
        <v>2011</v>
      </c>
      <c r="C12">
        <v>1775137.4934473</v>
      </c>
      <c r="D12">
        <v>1768548.95518827</v>
      </c>
      <c r="H12">
        <v>59226.973737001397</v>
      </c>
      <c r="I12">
        <v>-87472.808417797103</v>
      </c>
      <c r="J12">
        <v>-63094.440519452102</v>
      </c>
      <c r="K12">
        <v>24378.367898345001</v>
      </c>
      <c r="L12">
        <v>-28245.834680795699</v>
      </c>
      <c r="M12">
        <v>6906.8376328945196</v>
      </c>
      <c r="N12">
        <v>-35152.6723136902</v>
      </c>
      <c r="R12">
        <v>-35152.6723136902</v>
      </c>
    </row>
    <row r="13" spans="1:32" x14ac:dyDescent="0.25">
      <c r="A13" t="s">
        <v>678</v>
      </c>
      <c r="B13">
        <v>2012</v>
      </c>
      <c r="C13">
        <v>1857199.24828541</v>
      </c>
      <c r="D13">
        <v>1762684.0326602501</v>
      </c>
      <c r="H13">
        <v>70632.757077932401</v>
      </c>
      <c r="I13">
        <v>-18669.509333372102</v>
      </c>
      <c r="J13">
        <v>3219.3358850479099</v>
      </c>
      <c r="K13">
        <v>21888.84521842</v>
      </c>
      <c r="L13">
        <v>51963.247744560198</v>
      </c>
      <c r="M13">
        <v>9230.5220704078693</v>
      </c>
      <c r="N13">
        <v>42732.725674152403</v>
      </c>
      <c r="R13">
        <v>42732.725674152403</v>
      </c>
    </row>
    <row r="14" spans="1:32" x14ac:dyDescent="0.25">
      <c r="A14" t="s">
        <v>678</v>
      </c>
      <c r="B14">
        <v>2013</v>
      </c>
      <c r="C14">
        <v>2001669.8205385201</v>
      </c>
      <c r="D14">
        <v>1875242.2103383499</v>
      </c>
      <c r="H14">
        <v>102814.660597801</v>
      </c>
      <c r="I14">
        <v>-21620.1501528025</v>
      </c>
      <c r="J14">
        <v>2309.9924415350001</v>
      </c>
      <c r="K14">
        <v>23930.1425943375</v>
      </c>
      <c r="L14">
        <v>81194.510444998697</v>
      </c>
      <c r="M14">
        <v>12927.683072805399</v>
      </c>
      <c r="N14">
        <v>68266.827372193293</v>
      </c>
      <c r="R14">
        <v>68266.827372193293</v>
      </c>
    </row>
    <row r="15" spans="1:32" x14ac:dyDescent="0.25">
      <c r="A15" t="s">
        <v>678</v>
      </c>
      <c r="B15">
        <v>2014</v>
      </c>
      <c r="C15">
        <v>1834553.3554489601</v>
      </c>
      <c r="D15">
        <v>1728124.08281469</v>
      </c>
      <c r="H15">
        <v>109168.28358626401</v>
      </c>
      <c r="I15">
        <v>-15489.4954457283</v>
      </c>
      <c r="J15">
        <v>5986.7300550937698</v>
      </c>
      <c r="K15">
        <v>21476.2255008221</v>
      </c>
      <c r="L15">
        <v>93678.788140535398</v>
      </c>
      <c r="M15">
        <v>15008.7116084099</v>
      </c>
      <c r="N15">
        <v>78670.076532125502</v>
      </c>
      <c r="R15">
        <v>78670.076532125502</v>
      </c>
    </row>
    <row r="16" spans="1:32" x14ac:dyDescent="0.25">
      <c r="A16" t="s">
        <v>678</v>
      </c>
      <c r="B16">
        <v>2015</v>
      </c>
      <c r="C16">
        <v>3562631.1898045498</v>
      </c>
      <c r="D16">
        <v>3355401.5116217099</v>
      </c>
      <c r="H16">
        <v>270895.76179087203</v>
      </c>
      <c r="I16">
        <v>-23131.607558608099</v>
      </c>
      <c r="J16">
        <v>7230.0562807321503</v>
      </c>
      <c r="K16">
        <v>30361.663839340199</v>
      </c>
      <c r="L16">
        <v>247764.154232264</v>
      </c>
      <c r="M16">
        <v>45559.914958000198</v>
      </c>
      <c r="N16">
        <v>202204.239274263</v>
      </c>
      <c r="R16">
        <v>202204.239274263</v>
      </c>
    </row>
    <row r="17" spans="1:18" x14ac:dyDescent="0.25">
      <c r="A17" t="s">
        <v>678</v>
      </c>
      <c r="B17">
        <v>2016</v>
      </c>
      <c r="C17">
        <v>3599811.1344366102</v>
      </c>
      <c r="D17">
        <v>3384690.4962758999</v>
      </c>
      <c r="H17">
        <v>263092.70912647201</v>
      </c>
      <c r="I17">
        <v>-25502.8847494125</v>
      </c>
      <c r="J17">
        <v>18447.7963957787</v>
      </c>
      <c r="K17">
        <v>43950.6811451912</v>
      </c>
      <c r="L17">
        <v>237589.82437705999</v>
      </c>
      <c r="M17">
        <v>42032.219946384401</v>
      </c>
      <c r="N17">
        <v>195557.604430676</v>
      </c>
      <c r="R17">
        <v>195557.604430676</v>
      </c>
    </row>
    <row r="18" spans="1:18" x14ac:dyDescent="0.25">
      <c r="A18" t="s">
        <v>678</v>
      </c>
      <c r="B18">
        <v>2017</v>
      </c>
      <c r="C18">
        <v>4200266.1214785604</v>
      </c>
      <c r="D18">
        <v>3911965.29760957</v>
      </c>
      <c r="H18">
        <v>307862.59921884502</v>
      </c>
      <c r="I18">
        <v>-21094.480205297499</v>
      </c>
      <c r="J18">
        <v>11895.8524734974</v>
      </c>
      <c r="K18">
        <v>32990.332678794897</v>
      </c>
      <c r="L18">
        <v>286768.11901354801</v>
      </c>
      <c r="M18">
        <v>53970.879424571998</v>
      </c>
      <c r="N18">
        <v>232797.23958897599</v>
      </c>
      <c r="R18">
        <v>232797.23958897599</v>
      </c>
    </row>
    <row r="19" spans="1:18" x14ac:dyDescent="0.25">
      <c r="A19" t="s">
        <v>678</v>
      </c>
      <c r="B19">
        <v>2018</v>
      </c>
      <c r="C19">
        <v>4171996.2372950302</v>
      </c>
      <c r="D19">
        <v>3902050.9012678899</v>
      </c>
      <c r="H19">
        <v>279595.40088987403</v>
      </c>
      <c r="I19">
        <v>-32245.5062487125</v>
      </c>
      <c r="J19">
        <v>12821.7164609432</v>
      </c>
      <c r="K19">
        <v>45067.222709655798</v>
      </c>
      <c r="L19">
        <v>247349.89464116099</v>
      </c>
      <c r="M19">
        <v>51471.210936665499</v>
      </c>
      <c r="N19">
        <v>195878.68370449499</v>
      </c>
      <c r="R19">
        <v>195878.68370449499</v>
      </c>
    </row>
    <row r="20" spans="1:18" x14ac:dyDescent="0.25">
      <c r="A20" t="s">
        <v>678</v>
      </c>
      <c r="B20">
        <v>2019</v>
      </c>
      <c r="C20">
        <v>4264899.9194076099</v>
      </c>
      <c r="D20">
        <v>3973848.3619095101</v>
      </c>
      <c r="H20">
        <v>270466.37857878202</v>
      </c>
      <c r="I20">
        <v>-29148.856004118901</v>
      </c>
      <c r="J20">
        <v>21068.240856409098</v>
      </c>
      <c r="K20">
        <v>50217.096860528</v>
      </c>
      <c r="L20">
        <v>241317.52257466299</v>
      </c>
      <c r="M20">
        <v>47757.9745807648</v>
      </c>
      <c r="N20">
        <v>193559.54799389801</v>
      </c>
      <c r="R20">
        <v>193559.54799389801</v>
      </c>
    </row>
    <row r="21" spans="1:18" x14ac:dyDescent="0.25">
      <c r="A21" t="s">
        <v>678</v>
      </c>
      <c r="B21">
        <v>2020</v>
      </c>
      <c r="C21">
        <v>5730298.49168777</v>
      </c>
      <c r="D21">
        <v>5329376.92727983</v>
      </c>
      <c r="H21">
        <v>157250.321023464</v>
      </c>
      <c r="I21">
        <v>-208678.05266261101</v>
      </c>
      <c r="J21">
        <v>-135194.43821549401</v>
      </c>
      <c r="K21">
        <v>73483.614447116895</v>
      </c>
      <c r="L21">
        <v>-51427.731639146798</v>
      </c>
      <c r="M21">
        <v>28487.110236287099</v>
      </c>
      <c r="N21">
        <v>-79914.841875433907</v>
      </c>
      <c r="R21">
        <v>-79914.841875433907</v>
      </c>
    </row>
    <row r="22" spans="1:18" x14ac:dyDescent="0.25">
      <c r="A22" t="s">
        <v>679</v>
      </c>
      <c r="B22">
        <v>2019</v>
      </c>
      <c r="C22">
        <v>2749356.00216782</v>
      </c>
      <c r="D22">
        <v>2292073.8449169402</v>
      </c>
      <c r="H22">
        <v>456732.81472241902</v>
      </c>
      <c r="I22">
        <v>-94425.127903580695</v>
      </c>
      <c r="J22">
        <v>-71722.340260028795</v>
      </c>
      <c r="K22">
        <v>22702.787643551801</v>
      </c>
      <c r="L22">
        <v>362307.686818838</v>
      </c>
      <c r="M22">
        <v>27259.2974501848</v>
      </c>
      <c r="N22">
        <v>335048.38936865301</v>
      </c>
      <c r="R22">
        <v>335048.38936865301</v>
      </c>
    </row>
    <row r="23" spans="1:18" x14ac:dyDescent="0.25">
      <c r="A23" t="s">
        <v>679</v>
      </c>
      <c r="B23">
        <v>2020</v>
      </c>
      <c r="C23">
        <v>1939279.50953662</v>
      </c>
      <c r="D23">
        <v>1885866.3312309999</v>
      </c>
      <c r="H23">
        <v>-22129.508765935901</v>
      </c>
      <c r="I23">
        <v>-62469.171135425597</v>
      </c>
      <c r="J23">
        <v>-44819.8019117117</v>
      </c>
      <c r="K23">
        <v>17649.3692237139</v>
      </c>
      <c r="L23">
        <v>-84598.679901361495</v>
      </c>
      <c r="M23">
        <v>7506.1664146184903</v>
      </c>
      <c r="N23">
        <v>-92104.846315980001</v>
      </c>
      <c r="R23">
        <v>-92104.846315980001</v>
      </c>
    </row>
    <row r="24" spans="1:18" x14ac:dyDescent="0.25">
      <c r="A24" t="s">
        <v>680</v>
      </c>
      <c r="B24">
        <v>2011</v>
      </c>
      <c r="C24">
        <v>49382354.801416397</v>
      </c>
      <c r="D24">
        <v>47381017.827629998</v>
      </c>
      <c r="E24">
        <v>34275402.360677697</v>
      </c>
      <c r="F24">
        <v>15106952.4407387</v>
      </c>
      <c r="G24">
        <v>10712567.248463601</v>
      </c>
      <c r="H24">
        <v>4394385.1922750501</v>
      </c>
      <c r="I24">
        <v>463903.76079082501</v>
      </c>
      <c r="J24">
        <v>209893.05603504201</v>
      </c>
      <c r="K24">
        <v>-254010.70475578299</v>
      </c>
      <c r="L24">
        <v>4858288.9530658703</v>
      </c>
      <c r="M24">
        <v>1342246.0398674</v>
      </c>
      <c r="N24">
        <v>3516042.9131984701</v>
      </c>
      <c r="O24">
        <v>-2747326.3067007102</v>
      </c>
      <c r="R24">
        <v>768716.60649776505</v>
      </c>
    </row>
    <row r="25" spans="1:18" x14ac:dyDescent="0.25">
      <c r="A25" t="s">
        <v>680</v>
      </c>
      <c r="B25">
        <v>2012</v>
      </c>
      <c r="C25">
        <v>59358951.526165001</v>
      </c>
      <c r="D25">
        <v>57055809.715271004</v>
      </c>
      <c r="E25">
        <v>41358216.204166397</v>
      </c>
      <c r="F25">
        <v>18000735.3219986</v>
      </c>
      <c r="G25">
        <v>11100367.1885729</v>
      </c>
      <c r="H25">
        <v>6900368.1334257098</v>
      </c>
      <c r="I25">
        <v>916081.12478256202</v>
      </c>
      <c r="J25">
        <v>345471.27163410198</v>
      </c>
      <c r="K25">
        <v>-570609.85314846004</v>
      </c>
      <c r="L25">
        <v>7816449.2582082702</v>
      </c>
      <c r="M25">
        <v>2071533.7299108501</v>
      </c>
      <c r="N25">
        <v>5744915.5282974197</v>
      </c>
      <c r="O25">
        <v>-65988.894581794695</v>
      </c>
      <c r="R25">
        <v>5678926.6337156296</v>
      </c>
    </row>
    <row r="26" spans="1:18" x14ac:dyDescent="0.25">
      <c r="A26" t="s">
        <v>680</v>
      </c>
      <c r="B26">
        <v>2013</v>
      </c>
      <c r="C26">
        <v>65776045.851349801</v>
      </c>
      <c r="D26">
        <v>64348455.102324501</v>
      </c>
      <c r="E26">
        <v>45665751.7694235</v>
      </c>
      <c r="F26">
        <v>20110294.081926301</v>
      </c>
      <c r="G26">
        <v>13785090.707778901</v>
      </c>
      <c r="H26">
        <v>6325203.3741474198</v>
      </c>
      <c r="I26">
        <v>1526545.7454919801</v>
      </c>
      <c r="J26">
        <v>267838.19043636299</v>
      </c>
      <c r="K26">
        <v>-1258707.5550556199</v>
      </c>
      <c r="L26">
        <v>7851749.1196394004</v>
      </c>
      <c r="M26">
        <v>2113678.7245273599</v>
      </c>
      <c r="N26">
        <v>5738070.3951120414</v>
      </c>
      <c r="O26">
        <v>-91038.596749305696</v>
      </c>
      <c r="R26">
        <v>5647031.7983627301</v>
      </c>
    </row>
    <row r="27" spans="1:18" x14ac:dyDescent="0.25">
      <c r="A27" t="s">
        <v>680</v>
      </c>
      <c r="B27">
        <v>2014</v>
      </c>
      <c r="C27">
        <v>70939523.104548499</v>
      </c>
      <c r="D27">
        <v>68789506.258964494</v>
      </c>
      <c r="E27">
        <v>49455903.848290399</v>
      </c>
      <c r="F27">
        <v>21483619.256258</v>
      </c>
      <c r="G27">
        <v>14794984.4255447</v>
      </c>
      <c r="H27">
        <v>6688634.8307132702</v>
      </c>
      <c r="I27">
        <v>652314.28349018097</v>
      </c>
      <c r="J27">
        <v>132393.59664917001</v>
      </c>
      <c r="K27">
        <v>-519920.68684101099</v>
      </c>
      <c r="L27">
        <v>7340949.1142034503</v>
      </c>
      <c r="M27">
        <v>1805241.8543100399</v>
      </c>
      <c r="N27">
        <v>5535707.2598934202</v>
      </c>
      <c r="O27">
        <v>-73092.298150062605</v>
      </c>
      <c r="R27">
        <v>5462614.9617433501</v>
      </c>
    </row>
    <row r="28" spans="1:18" x14ac:dyDescent="0.25">
      <c r="A28" t="s">
        <v>680</v>
      </c>
      <c r="B28">
        <v>2015</v>
      </c>
      <c r="C28">
        <v>67414149.876117706</v>
      </c>
      <c r="D28">
        <v>65302828.933954202</v>
      </c>
      <c r="E28">
        <v>47318356.756687202</v>
      </c>
      <c r="F28">
        <v>20095793.119430501</v>
      </c>
      <c r="G28">
        <v>14325172.971010201</v>
      </c>
      <c r="H28">
        <v>5770620.1484203301</v>
      </c>
      <c r="I28">
        <v>1503056.5419197101</v>
      </c>
      <c r="J28">
        <v>159047.17850685099</v>
      </c>
      <c r="K28">
        <v>-1344009.3634128601</v>
      </c>
      <c r="L28">
        <v>7273676.6903400403</v>
      </c>
      <c r="M28">
        <v>1897639.2366886099</v>
      </c>
      <c r="N28">
        <v>5376037.4536514301</v>
      </c>
      <c r="O28">
        <v>-75274.237155914307</v>
      </c>
      <c r="R28">
        <v>5300763.2164955102</v>
      </c>
    </row>
    <row r="29" spans="1:18" x14ac:dyDescent="0.25">
      <c r="A29" t="s">
        <v>680</v>
      </c>
      <c r="B29">
        <v>2016</v>
      </c>
      <c r="C29">
        <v>65834773.882269897</v>
      </c>
      <c r="D29">
        <v>63601850.311756097</v>
      </c>
      <c r="E29">
        <v>45071088.686347</v>
      </c>
      <c r="F29">
        <v>20763685.1959229</v>
      </c>
      <c r="G29">
        <v>16180258.4617138</v>
      </c>
      <c r="H29">
        <v>4583426.7342090597</v>
      </c>
      <c r="I29">
        <v>1169263.7321949</v>
      </c>
      <c r="J29">
        <v>151329.29122448</v>
      </c>
      <c r="K29">
        <v>-1017934.44097042</v>
      </c>
      <c r="L29">
        <v>5752690.4664039603</v>
      </c>
      <c r="M29">
        <v>1074546.83768749</v>
      </c>
      <c r="N29">
        <v>4678143.6287164697</v>
      </c>
      <c r="O29">
        <v>-100160.394191742</v>
      </c>
      <c r="R29">
        <v>4577983.2345247297</v>
      </c>
    </row>
    <row r="30" spans="1:18" x14ac:dyDescent="0.25">
      <c r="A30" t="s">
        <v>680</v>
      </c>
      <c r="B30">
        <v>2017</v>
      </c>
      <c r="C30">
        <v>64024953.161716498</v>
      </c>
      <c r="D30">
        <v>62526023.587703697</v>
      </c>
      <c r="E30">
        <v>45829086.560726203</v>
      </c>
      <c r="F30">
        <v>18195866.600990299</v>
      </c>
      <c r="G30">
        <v>14623523.192882501</v>
      </c>
      <c r="H30">
        <v>3572343.4081077599</v>
      </c>
      <c r="I30">
        <v>-360502.04944610602</v>
      </c>
      <c r="J30">
        <v>149682.13748931899</v>
      </c>
      <c r="K30">
        <v>510184.18693542498</v>
      </c>
      <c r="L30">
        <v>3211841.3586616502</v>
      </c>
      <c r="M30">
        <v>1033017.56858826</v>
      </c>
      <c r="N30">
        <v>2178823.7900733901</v>
      </c>
      <c r="O30">
        <v>-86436.1639022827</v>
      </c>
      <c r="R30">
        <v>2092387.62617111</v>
      </c>
    </row>
    <row r="31" spans="1:18" x14ac:dyDescent="0.25">
      <c r="A31" t="s">
        <v>680</v>
      </c>
      <c r="B31">
        <v>2018</v>
      </c>
      <c r="C31">
        <v>74584440.500736207</v>
      </c>
      <c r="D31">
        <v>71704922.223806396</v>
      </c>
      <c r="E31">
        <v>52686429.580926903</v>
      </c>
      <c r="F31">
        <v>21898010.9198093</v>
      </c>
      <c r="G31">
        <v>16079009.3872547</v>
      </c>
      <c r="H31">
        <v>5819001.5325546302</v>
      </c>
      <c r="I31">
        <v>-161905.44247627299</v>
      </c>
      <c r="J31">
        <v>103139.763355255</v>
      </c>
      <c r="K31">
        <v>265045.205831528</v>
      </c>
      <c r="L31">
        <v>5657096.0900783502</v>
      </c>
      <c r="M31">
        <v>1541099.95245934</v>
      </c>
      <c r="N31">
        <v>4115996.13761902</v>
      </c>
      <c r="O31">
        <v>92346.067190170303</v>
      </c>
      <c r="R31">
        <v>4208342.2048091898</v>
      </c>
    </row>
    <row r="32" spans="1:18" x14ac:dyDescent="0.25">
      <c r="A32" t="s">
        <v>680</v>
      </c>
      <c r="B32">
        <v>2019</v>
      </c>
      <c r="C32">
        <v>69448864.995718002</v>
      </c>
      <c r="D32">
        <v>67838994.184494004</v>
      </c>
      <c r="E32">
        <v>50088050.239682198</v>
      </c>
      <c r="F32">
        <v>19360814.756035801</v>
      </c>
      <c r="G32">
        <v>15339572.7297068</v>
      </c>
      <c r="H32">
        <v>4021242.0263290401</v>
      </c>
      <c r="I32">
        <v>972105.48985004402</v>
      </c>
      <c r="J32">
        <v>266785.13443470001</v>
      </c>
      <c r="K32">
        <v>-705320.35541534401</v>
      </c>
      <c r="L32">
        <v>4993347.5161790801</v>
      </c>
      <c r="M32">
        <v>1027065.51754475</v>
      </c>
      <c r="N32">
        <v>3966281.9986343398</v>
      </c>
      <c r="O32">
        <v>-93890.047311782793</v>
      </c>
      <c r="R32">
        <v>3872391.9513225602</v>
      </c>
    </row>
    <row r="33" spans="1:18" x14ac:dyDescent="0.25">
      <c r="A33" t="s">
        <v>680</v>
      </c>
      <c r="B33">
        <v>2020</v>
      </c>
      <c r="C33">
        <v>64778605.764269799</v>
      </c>
      <c r="D33">
        <v>62550903.854370102</v>
      </c>
      <c r="E33">
        <v>44989917.3412323</v>
      </c>
      <c r="F33">
        <v>19788688.423037499</v>
      </c>
      <c r="G33">
        <v>14822137.669801701</v>
      </c>
      <c r="H33">
        <v>4966550.7532358197</v>
      </c>
      <c r="I33">
        <v>900966.68267250096</v>
      </c>
      <c r="J33">
        <v>272986.16445064498</v>
      </c>
      <c r="K33">
        <v>-627980.51822185505</v>
      </c>
      <c r="L33">
        <v>5867517.4359083204</v>
      </c>
      <c r="M33">
        <v>1436828.4128904301</v>
      </c>
      <c r="N33">
        <v>4430689.0230178796</v>
      </c>
      <c r="O33">
        <v>-105599.586248398</v>
      </c>
      <c r="R33">
        <v>4325089.4367694901</v>
      </c>
    </row>
    <row r="34" spans="1:18" x14ac:dyDescent="0.25">
      <c r="A34" t="s">
        <v>681</v>
      </c>
      <c r="B34">
        <v>2011</v>
      </c>
      <c r="C34">
        <v>6079052.7506780596</v>
      </c>
      <c r="D34">
        <v>5803097.1013746299</v>
      </c>
      <c r="E34">
        <v>3099359.5518531799</v>
      </c>
      <c r="F34">
        <v>2979693.1988248802</v>
      </c>
      <c r="G34">
        <v>2388228.7757673301</v>
      </c>
      <c r="H34">
        <v>591464.42305755604</v>
      </c>
      <c r="I34">
        <v>-107307.442237854</v>
      </c>
      <c r="J34">
        <v>11158.8906612396</v>
      </c>
      <c r="K34">
        <v>118466.33289909401</v>
      </c>
      <c r="L34">
        <v>484156.98081970197</v>
      </c>
      <c r="M34">
        <v>139025.14113902999</v>
      </c>
      <c r="N34">
        <v>345131.83968067198</v>
      </c>
      <c r="R34">
        <v>345131.83968067198</v>
      </c>
    </row>
    <row r="35" spans="1:18" x14ac:dyDescent="0.25">
      <c r="A35" t="s">
        <v>681</v>
      </c>
      <c r="B35">
        <v>2012</v>
      </c>
      <c r="C35">
        <v>6222842.4804046201</v>
      </c>
      <c r="D35">
        <v>5912851.8270159997</v>
      </c>
      <c r="E35">
        <v>3130588.3532238002</v>
      </c>
      <c r="F35">
        <v>3092254.1271808101</v>
      </c>
      <c r="G35">
        <v>2482394.4785388699</v>
      </c>
      <c r="H35">
        <v>609859.64864194405</v>
      </c>
      <c r="I35">
        <v>-88979.949875950799</v>
      </c>
      <c r="J35">
        <v>14217.914974093401</v>
      </c>
      <c r="K35">
        <v>103197.864850044</v>
      </c>
      <c r="L35">
        <v>520879.698765993</v>
      </c>
      <c r="M35">
        <v>150073.53506505501</v>
      </c>
      <c r="N35">
        <v>370806.16370093799</v>
      </c>
      <c r="R35">
        <v>370806.16370093799</v>
      </c>
    </row>
    <row r="36" spans="1:18" x14ac:dyDescent="0.25">
      <c r="A36" t="s">
        <v>681</v>
      </c>
      <c r="B36">
        <v>2013</v>
      </c>
      <c r="C36">
        <v>6228445.9185957899</v>
      </c>
      <c r="D36">
        <v>5964152.6323963404</v>
      </c>
      <c r="E36">
        <v>3195583.3846175699</v>
      </c>
      <c r="F36">
        <v>3032862.5339782201</v>
      </c>
      <c r="G36">
        <v>2470054.8971891399</v>
      </c>
      <c r="H36">
        <v>562807.63678908302</v>
      </c>
      <c r="I36">
        <v>-93173.731349706606</v>
      </c>
      <c r="J36">
        <v>9017.1883596181906</v>
      </c>
      <c r="K36">
        <v>102190.919709325</v>
      </c>
      <c r="L36">
        <v>469633.90543937701</v>
      </c>
      <c r="M36">
        <v>136158.37972033001</v>
      </c>
      <c r="N36">
        <v>333475.525719047</v>
      </c>
      <c r="R36">
        <v>333475.525719047</v>
      </c>
    </row>
    <row r="37" spans="1:18" x14ac:dyDescent="0.25">
      <c r="A37" t="s">
        <v>681</v>
      </c>
      <c r="B37">
        <v>2014</v>
      </c>
      <c r="C37">
        <v>6957524.4821692696</v>
      </c>
      <c r="D37">
        <v>6660127.7745883502</v>
      </c>
      <c r="E37">
        <v>3631918.8473159098</v>
      </c>
      <c r="F37">
        <v>3325605.6348533598</v>
      </c>
      <c r="G37">
        <v>2706574.8425569502</v>
      </c>
      <c r="H37">
        <v>619030.79229640996</v>
      </c>
      <c r="I37">
        <v>-87159.560887813597</v>
      </c>
      <c r="J37">
        <v>18267.092347741102</v>
      </c>
      <c r="K37">
        <v>105426.653235555</v>
      </c>
      <c r="L37">
        <v>531871.23140859604</v>
      </c>
      <c r="M37">
        <v>151039.62900686299</v>
      </c>
      <c r="N37">
        <v>380831.60240173299</v>
      </c>
      <c r="R37">
        <v>380831.60240173299</v>
      </c>
    </row>
    <row r="38" spans="1:18" x14ac:dyDescent="0.25">
      <c r="A38" t="s">
        <v>681</v>
      </c>
      <c r="B38">
        <v>2015</v>
      </c>
      <c r="C38">
        <v>7420472.1554907598</v>
      </c>
      <c r="D38">
        <v>7129319.32905972</v>
      </c>
      <c r="E38">
        <v>3895641.58750284</v>
      </c>
      <c r="F38">
        <v>3524830.5679879198</v>
      </c>
      <c r="G38">
        <v>2864911.9272901998</v>
      </c>
      <c r="H38">
        <v>659918.64069771802</v>
      </c>
      <c r="I38">
        <v>-77275.108344197302</v>
      </c>
      <c r="J38">
        <v>19941.785495281201</v>
      </c>
      <c r="K38">
        <v>97216.893839478493</v>
      </c>
      <c r="L38">
        <v>582643.53235352004</v>
      </c>
      <c r="M38">
        <v>147544.38886570901</v>
      </c>
      <c r="N38">
        <v>435099.14348781097</v>
      </c>
      <c r="R38">
        <v>435099.14348781097</v>
      </c>
    </row>
    <row r="39" spans="1:18" x14ac:dyDescent="0.25">
      <c r="A39" t="s">
        <v>681</v>
      </c>
      <c r="B39">
        <v>2016</v>
      </c>
      <c r="C39">
        <v>6890251.5800786</v>
      </c>
      <c r="D39">
        <v>6592049.0472836504</v>
      </c>
      <c r="E39">
        <v>3692835.0930104302</v>
      </c>
      <c r="F39">
        <v>3197416.48706818</v>
      </c>
      <c r="G39">
        <v>2684184.5971331601</v>
      </c>
      <c r="H39">
        <v>513231.88993501698</v>
      </c>
      <c r="I39">
        <v>-18317.135741472201</v>
      </c>
      <c r="J39">
        <v>73687.407672643705</v>
      </c>
      <c r="K39">
        <v>92004.543414115906</v>
      </c>
      <c r="L39">
        <v>494914.75419354398</v>
      </c>
      <c r="M39">
        <v>110878.95133066201</v>
      </c>
      <c r="N39">
        <v>384035.80286288302</v>
      </c>
      <c r="R39">
        <v>384035.80286288302</v>
      </c>
    </row>
    <row r="40" spans="1:18" x14ac:dyDescent="0.25">
      <c r="A40" t="s">
        <v>681</v>
      </c>
      <c r="B40">
        <v>2017</v>
      </c>
      <c r="C40">
        <v>7120825.9273663796</v>
      </c>
      <c r="D40">
        <v>6673480.2120077601</v>
      </c>
      <c r="E40">
        <v>3752841.22187436</v>
      </c>
      <c r="F40">
        <v>3367984.7054920201</v>
      </c>
      <c r="G40">
        <v>2842295.05397654</v>
      </c>
      <c r="H40">
        <v>525689.65151548397</v>
      </c>
      <c r="I40">
        <v>-40653.144342541702</v>
      </c>
      <c r="J40">
        <v>42768.488319873803</v>
      </c>
      <c r="K40">
        <v>83421.632662415504</v>
      </c>
      <c r="L40">
        <v>485036.50717294199</v>
      </c>
      <c r="M40">
        <v>136960.629457712</v>
      </c>
      <c r="N40">
        <v>348075.87771522999</v>
      </c>
      <c r="R40">
        <v>348075.87771522999</v>
      </c>
    </row>
    <row r="41" spans="1:18" x14ac:dyDescent="0.25">
      <c r="A41" t="s">
        <v>681</v>
      </c>
      <c r="B41">
        <v>2018</v>
      </c>
      <c r="C41">
        <v>7137056.1895022402</v>
      </c>
      <c r="D41">
        <v>6821055.0611715298</v>
      </c>
      <c r="E41">
        <v>3803292.4052581801</v>
      </c>
      <c r="F41">
        <v>3333763.7842440601</v>
      </c>
      <c r="G41">
        <v>2720096.53532553</v>
      </c>
      <c r="H41">
        <v>613667.24891853298</v>
      </c>
      <c r="I41">
        <v>-57341.961952686303</v>
      </c>
      <c r="J41">
        <v>22822.309568881999</v>
      </c>
      <c r="K41">
        <v>80164.271521568298</v>
      </c>
      <c r="L41">
        <v>556325.28696584702</v>
      </c>
      <c r="M41">
        <v>138899.753092289</v>
      </c>
      <c r="N41">
        <v>417425.53387355799</v>
      </c>
      <c r="R41">
        <v>417425.53387355799</v>
      </c>
    </row>
    <row r="42" spans="1:18" x14ac:dyDescent="0.25">
      <c r="A42" t="s">
        <v>681</v>
      </c>
      <c r="B42">
        <v>2019</v>
      </c>
      <c r="C42">
        <v>8426783.7113301791</v>
      </c>
      <c r="D42">
        <v>8141886.4996519098</v>
      </c>
      <c r="E42">
        <v>4597787.1575424699</v>
      </c>
      <c r="F42">
        <v>3828996.5537877101</v>
      </c>
      <c r="G42">
        <v>3173707.6617066902</v>
      </c>
      <c r="H42">
        <v>655288.89208102203</v>
      </c>
      <c r="I42">
        <v>-39154.732488632202</v>
      </c>
      <c r="J42">
        <v>42590.725767850898</v>
      </c>
      <c r="K42">
        <v>81745.458256483107</v>
      </c>
      <c r="L42">
        <v>616134.15959238994</v>
      </c>
      <c r="M42">
        <v>122648.76952385899</v>
      </c>
      <c r="N42">
        <v>493485.39006853098</v>
      </c>
      <c r="R42">
        <v>493485.39006853098</v>
      </c>
    </row>
    <row r="43" spans="1:18" x14ac:dyDescent="0.25">
      <c r="A43" t="s">
        <v>681</v>
      </c>
      <c r="B43">
        <v>2020</v>
      </c>
      <c r="C43">
        <v>8229586.3069400797</v>
      </c>
      <c r="D43">
        <v>7909777.3407863397</v>
      </c>
      <c r="E43">
        <v>4561888.3987641297</v>
      </c>
      <c r="F43">
        <v>3667697.9081759499</v>
      </c>
      <c r="G43">
        <v>3100071.8871456399</v>
      </c>
      <c r="H43">
        <v>567626.02103030705</v>
      </c>
      <c r="I43">
        <v>-50599.865497589097</v>
      </c>
      <c r="J43">
        <v>36389.263336777702</v>
      </c>
      <c r="K43">
        <v>86989.128834366798</v>
      </c>
      <c r="L43">
        <v>517026.155532718</v>
      </c>
      <c r="M43">
        <v>141014.83605825901</v>
      </c>
      <c r="N43">
        <v>376011.31947445899</v>
      </c>
      <c r="R43">
        <v>376011.31947445899</v>
      </c>
    </row>
    <row r="44" spans="1:18" x14ac:dyDescent="0.25">
      <c r="A44" t="s">
        <v>682</v>
      </c>
      <c r="B44">
        <v>2011</v>
      </c>
      <c r="C44">
        <v>6221.8082121407997</v>
      </c>
      <c r="D44">
        <v>5957.5123381415597</v>
      </c>
      <c r="E44">
        <v>3180.5521495517501</v>
      </c>
      <c r="F44">
        <v>3041.2560625890501</v>
      </c>
      <c r="G44">
        <v>2469.1750452613801</v>
      </c>
      <c r="H44">
        <v>572.08101732766602</v>
      </c>
      <c r="I44">
        <v>-96.1031207091808</v>
      </c>
      <c r="J44">
        <v>9.0171883596181903</v>
      </c>
      <c r="K44">
        <v>105.120309068799</v>
      </c>
      <c r="L44">
        <v>475.97789661848498</v>
      </c>
      <c r="M44">
        <v>137.29701162684</v>
      </c>
      <c r="N44">
        <v>338.680884991646</v>
      </c>
      <c r="R44">
        <v>338.680884991646</v>
      </c>
    </row>
    <row r="45" spans="1:18" x14ac:dyDescent="0.25">
      <c r="A45" t="s">
        <v>682</v>
      </c>
      <c r="B45">
        <v>2012</v>
      </c>
      <c r="C45">
        <v>6948.8744960781296</v>
      </c>
      <c r="D45">
        <v>6651.4738302973501</v>
      </c>
      <c r="E45">
        <v>3621.8425898757</v>
      </c>
      <c r="F45">
        <v>3327.03190620244</v>
      </c>
      <c r="G45">
        <v>2706.4534577612899</v>
      </c>
      <c r="H45">
        <v>620.578448441148</v>
      </c>
      <c r="I45">
        <v>-151.97376417350799</v>
      </c>
      <c r="J45">
        <v>-40.099203368186899</v>
      </c>
      <c r="K45">
        <v>111.874560805321</v>
      </c>
      <c r="L45">
        <v>468.60468426763998</v>
      </c>
      <c r="M45">
        <v>151.50141899037399</v>
      </c>
      <c r="N45">
        <v>317.10326527726602</v>
      </c>
      <c r="R45">
        <v>317.10326527726602</v>
      </c>
    </row>
    <row r="46" spans="1:18" x14ac:dyDescent="0.25">
      <c r="A46" t="s">
        <v>682</v>
      </c>
      <c r="B46">
        <v>2013</v>
      </c>
      <c r="C46">
        <v>7412.9891590801499</v>
      </c>
      <c r="D46">
        <v>7121.7784104505799</v>
      </c>
      <c r="E46">
        <v>3891.9814561954699</v>
      </c>
      <c r="F46">
        <v>3521.0077028846699</v>
      </c>
      <c r="G46">
        <v>2866.8371508414698</v>
      </c>
      <c r="H46">
        <v>654.17055204320002</v>
      </c>
      <c r="I46">
        <v>-83.203859094142899</v>
      </c>
      <c r="J46">
        <v>15.4555733088255</v>
      </c>
      <c r="K46">
        <v>105.528729329109</v>
      </c>
      <c r="L46">
        <v>570.96669294905701</v>
      </c>
      <c r="M46">
        <v>146.53212949132899</v>
      </c>
      <c r="N46">
        <v>424.43456345772699</v>
      </c>
      <c r="R46">
        <v>424.43456345772699</v>
      </c>
    </row>
    <row r="47" spans="1:18" x14ac:dyDescent="0.25">
      <c r="A47" t="s">
        <v>682</v>
      </c>
      <c r="B47">
        <v>2014</v>
      </c>
      <c r="C47">
        <v>6882.9099137547</v>
      </c>
      <c r="D47">
        <v>6584.7049527585496</v>
      </c>
      <c r="E47">
        <v>3688.1377377917802</v>
      </c>
      <c r="F47">
        <v>3194.7721759629198</v>
      </c>
      <c r="G47">
        <v>2684.49297868538</v>
      </c>
      <c r="H47">
        <v>510.27919727754602</v>
      </c>
      <c r="I47">
        <v>-21.6874790050983</v>
      </c>
      <c r="J47">
        <v>71.332052510023104</v>
      </c>
      <c r="K47">
        <v>93.0195315151215</v>
      </c>
      <c r="L47">
        <v>488.59171827244802</v>
      </c>
      <c r="M47">
        <v>110.704120844364</v>
      </c>
      <c r="N47">
        <v>377.88759742808298</v>
      </c>
      <c r="R47">
        <v>377.88759742808298</v>
      </c>
    </row>
    <row r="48" spans="1:18" x14ac:dyDescent="0.25">
      <c r="A48" t="s">
        <v>682</v>
      </c>
      <c r="B48">
        <v>2015</v>
      </c>
      <c r="C48">
        <v>7098.0165749890803</v>
      </c>
      <c r="D48">
        <v>6666.64317640424</v>
      </c>
      <c r="E48">
        <v>3725.7815849435301</v>
      </c>
      <c r="F48">
        <v>3372.2349900455501</v>
      </c>
      <c r="G48">
        <v>2842.5313018628399</v>
      </c>
      <c r="H48">
        <v>529.70368818271197</v>
      </c>
      <c r="I48">
        <v>-41.211647410154299</v>
      </c>
      <c r="J48">
        <v>42.771754419684399</v>
      </c>
      <c r="K48">
        <v>83.983401829838797</v>
      </c>
      <c r="L48">
        <v>488.492040772557</v>
      </c>
      <c r="M48">
        <v>137.51695512545101</v>
      </c>
      <c r="N48">
        <v>350.97508564710603</v>
      </c>
      <c r="R48">
        <v>350.97508564710603</v>
      </c>
    </row>
    <row r="49" spans="1:18" x14ac:dyDescent="0.25">
      <c r="A49" t="s">
        <v>682</v>
      </c>
      <c r="B49">
        <v>2016</v>
      </c>
      <c r="C49">
        <v>7127.8496839470899</v>
      </c>
      <c r="D49">
        <v>6811.8359064216602</v>
      </c>
      <c r="E49">
        <v>3790.9320338201501</v>
      </c>
      <c r="F49">
        <v>3336.9176501269299</v>
      </c>
      <c r="G49">
        <v>2720.6573162913301</v>
      </c>
      <c r="H49">
        <v>616.26033383560195</v>
      </c>
      <c r="I49">
        <v>-57.641326227664898</v>
      </c>
      <c r="J49">
        <v>22.854986655235301</v>
      </c>
      <c r="K49">
        <v>80.496312882900199</v>
      </c>
      <c r="L49">
        <v>558.61900760793696</v>
      </c>
      <c r="M49">
        <v>139.41626187658301</v>
      </c>
      <c r="N49">
        <v>419.20274573135401</v>
      </c>
      <c r="R49">
        <v>419.20274573135401</v>
      </c>
    </row>
    <row r="50" spans="1:18" x14ac:dyDescent="0.25">
      <c r="A50" t="s">
        <v>682</v>
      </c>
      <c r="B50">
        <v>2017</v>
      </c>
      <c r="C50">
        <v>8420.8627693338403</v>
      </c>
      <c r="D50">
        <v>8135.9631590564204</v>
      </c>
      <c r="E50">
        <v>4588.0956176857899</v>
      </c>
      <c r="F50">
        <v>3832.76715164804</v>
      </c>
      <c r="G50">
        <v>3174.5075945224798</v>
      </c>
      <c r="H50">
        <v>658.25955712556799</v>
      </c>
      <c r="I50">
        <v>-39.441365086793901</v>
      </c>
      <c r="J50">
        <v>42.722648720979699</v>
      </c>
      <c r="K50">
        <v>82.1640138077736</v>
      </c>
      <c r="L50">
        <v>618.81819203877399</v>
      </c>
      <c r="M50">
        <v>123.287996196747</v>
      </c>
      <c r="N50">
        <v>495.53019584202798</v>
      </c>
      <c r="R50">
        <v>495.53019584202798</v>
      </c>
    </row>
    <row r="51" spans="1:18" x14ac:dyDescent="0.25">
      <c r="A51" t="s">
        <v>682</v>
      </c>
      <c r="B51">
        <v>2018</v>
      </c>
      <c r="C51">
        <v>8225.2959897781602</v>
      </c>
      <c r="D51">
        <v>7905.4091635851901</v>
      </c>
      <c r="E51">
        <v>4553.7543146653197</v>
      </c>
      <c r="F51">
        <v>3671.54167511284</v>
      </c>
      <c r="G51">
        <v>3100.1566171883301</v>
      </c>
      <c r="H51">
        <v>571.38505792450906</v>
      </c>
      <c r="I51">
        <v>-51.138015768766401</v>
      </c>
      <c r="J51">
        <v>36.385828335046803</v>
      </c>
      <c r="K51">
        <v>87.523844103813204</v>
      </c>
      <c r="L51">
        <v>520.24704215574297</v>
      </c>
      <c r="M51">
        <v>141.74191142463701</v>
      </c>
      <c r="N51">
        <v>378.50513073110602</v>
      </c>
      <c r="R51">
        <v>378.50513073110602</v>
      </c>
    </row>
    <row r="52" spans="1:18" x14ac:dyDescent="0.25">
      <c r="A52" t="s">
        <v>682</v>
      </c>
      <c r="B52">
        <v>2019</v>
      </c>
      <c r="C52">
        <v>8743.1301008344908</v>
      </c>
      <c r="D52">
        <v>8388.0885642694193</v>
      </c>
      <c r="E52">
        <v>4985.0441616275302</v>
      </c>
      <c r="F52">
        <v>3758.0859392069601</v>
      </c>
      <c r="G52">
        <v>3265.3447889736899</v>
      </c>
      <c r="H52">
        <v>492.74115023326902</v>
      </c>
      <c r="I52">
        <v>-141.53602416861099</v>
      </c>
      <c r="J52">
        <v>-43.026214396953598</v>
      </c>
      <c r="K52">
        <v>98.509809771657004</v>
      </c>
      <c r="L52">
        <v>351.20512606465797</v>
      </c>
      <c r="M52">
        <v>125.837634612918</v>
      </c>
      <c r="N52">
        <v>225.36749145173999</v>
      </c>
      <c r="R52">
        <v>225.36749145173999</v>
      </c>
    </row>
    <row r="53" spans="1:18" x14ac:dyDescent="0.25">
      <c r="A53" t="s">
        <v>682</v>
      </c>
      <c r="B53">
        <v>2020</v>
      </c>
      <c r="C53">
        <v>9613.0578716629807</v>
      </c>
      <c r="D53">
        <v>9112.7952563703093</v>
      </c>
      <c r="E53">
        <v>5517.7096735578798</v>
      </c>
      <c r="F53">
        <v>4095.3481981051</v>
      </c>
      <c r="G53">
        <v>3516.93653682888</v>
      </c>
      <c r="H53">
        <v>578.41166127622103</v>
      </c>
      <c r="I53">
        <v>-58.845546904206302</v>
      </c>
      <c r="J53">
        <v>33.503492172360403</v>
      </c>
      <c r="K53">
        <v>92.349039076566697</v>
      </c>
      <c r="L53">
        <v>519.56611437201502</v>
      </c>
      <c r="M53">
        <v>142.64906645953701</v>
      </c>
      <c r="N53">
        <v>376.91704791247798</v>
      </c>
      <c r="R53">
        <v>376.91704791247798</v>
      </c>
    </row>
    <row r="54" spans="1:18" x14ac:dyDescent="0.25">
      <c r="A54" t="s">
        <v>683</v>
      </c>
      <c r="B54">
        <v>2019</v>
      </c>
      <c r="C54">
        <v>8748.1303535833395</v>
      </c>
      <c r="D54">
        <v>8393.3112501892992</v>
      </c>
      <c r="E54">
        <v>4993.3719247430599</v>
      </c>
      <c r="F54">
        <v>3754.75842884028</v>
      </c>
      <c r="G54">
        <v>3266.35809564173</v>
      </c>
      <c r="H54">
        <v>488.400333198547</v>
      </c>
      <c r="I54">
        <v>-141.31022079801599</v>
      </c>
      <c r="J54">
        <v>-42.995882600903499</v>
      </c>
      <c r="K54">
        <v>98.314338197112093</v>
      </c>
      <c r="L54">
        <v>347.09011240053201</v>
      </c>
      <c r="M54">
        <v>125.46241906178</v>
      </c>
      <c r="N54">
        <v>221.62769333875201</v>
      </c>
      <c r="R54">
        <v>221.62769333875201</v>
      </c>
    </row>
    <row r="55" spans="1:18" x14ac:dyDescent="0.25">
      <c r="A55" t="s">
        <v>683</v>
      </c>
      <c r="B55">
        <v>2020</v>
      </c>
      <c r="C55">
        <v>9612.4271426230698</v>
      </c>
      <c r="D55">
        <v>9112.7486265969292</v>
      </c>
      <c r="E55">
        <v>5525.8134373313196</v>
      </c>
      <c r="F55">
        <v>4086.6137052917502</v>
      </c>
      <c r="G55">
        <v>3520.7147755718202</v>
      </c>
      <c r="H55">
        <v>565.89892971992504</v>
      </c>
      <c r="I55">
        <v>-55.338497106432897</v>
      </c>
      <c r="J55">
        <v>37.015450367331503</v>
      </c>
      <c r="K55">
        <v>92.353947473764407</v>
      </c>
      <c r="L55">
        <v>510.56043261349203</v>
      </c>
      <c r="M55">
        <v>140.58508543789401</v>
      </c>
      <c r="N55">
        <v>369.97534717559802</v>
      </c>
      <c r="R55">
        <v>369.97534717559802</v>
      </c>
    </row>
    <row r="56" spans="1:18" x14ac:dyDescent="0.25">
      <c r="A56" t="s">
        <v>684</v>
      </c>
      <c r="B56">
        <v>2011</v>
      </c>
      <c r="C56">
        <v>21803084.221482299</v>
      </c>
      <c r="D56">
        <v>21196160.243153598</v>
      </c>
      <c r="E56">
        <v>8739705.2879333496</v>
      </c>
      <c r="F56">
        <v>13063378.933548899</v>
      </c>
      <c r="G56">
        <v>11307257.5962543</v>
      </c>
      <c r="H56">
        <v>1756121.3372945799</v>
      </c>
      <c r="I56">
        <v>-416930.38511276199</v>
      </c>
      <c r="J56">
        <v>29026.7989635468</v>
      </c>
      <c r="K56">
        <v>445957.18407630897</v>
      </c>
      <c r="L56">
        <v>1339190.9521818201</v>
      </c>
      <c r="M56">
        <v>522482.38134384202</v>
      </c>
      <c r="N56">
        <v>816708.57083797501</v>
      </c>
      <c r="O56">
        <v>-178118.99363994601</v>
      </c>
      <c r="R56">
        <v>638589.57719802903</v>
      </c>
    </row>
    <row r="57" spans="1:18" x14ac:dyDescent="0.25">
      <c r="A57" t="s">
        <v>684</v>
      </c>
      <c r="B57">
        <v>2012</v>
      </c>
      <c r="C57">
        <v>23381260.808229402</v>
      </c>
      <c r="D57">
        <v>22556559.029102299</v>
      </c>
      <c r="E57">
        <v>9351676.8633127194</v>
      </c>
      <c r="F57">
        <v>14029583.944916699</v>
      </c>
      <c r="G57">
        <v>11697525.903940201</v>
      </c>
      <c r="H57">
        <v>2332058.0409765202</v>
      </c>
      <c r="I57">
        <v>-474410.387992859</v>
      </c>
      <c r="J57">
        <v>26202.899336814899</v>
      </c>
      <c r="K57">
        <v>500613.287329674</v>
      </c>
      <c r="L57">
        <v>1857647.6529836699</v>
      </c>
      <c r="M57">
        <v>577842.885375023</v>
      </c>
      <c r="N57">
        <v>1279804.76760864</v>
      </c>
      <c r="O57">
        <v>-513025.18701553298</v>
      </c>
      <c r="R57">
        <v>686791.78261756897</v>
      </c>
    </row>
    <row r="58" spans="1:18" x14ac:dyDescent="0.25">
      <c r="A58" t="s">
        <v>684</v>
      </c>
      <c r="B58">
        <v>2013</v>
      </c>
      <c r="C58">
        <v>20852177.7927876</v>
      </c>
      <c r="D58">
        <v>20245127.4931431</v>
      </c>
      <c r="E58">
        <v>8397933.8452815991</v>
      </c>
      <c r="F58">
        <v>12454243.947505999</v>
      </c>
      <c r="G58">
        <v>10923263.091802601</v>
      </c>
      <c r="H58">
        <v>1530980.8557033499</v>
      </c>
      <c r="I58">
        <v>-494138.94391059899</v>
      </c>
      <c r="J58">
        <v>27924.313783645601</v>
      </c>
      <c r="K58">
        <v>522063.25769424398</v>
      </c>
      <c r="L58">
        <v>1036841.91179276</v>
      </c>
      <c r="M58">
        <v>347232.77139663702</v>
      </c>
      <c r="N58">
        <v>689609.14039611805</v>
      </c>
      <c r="O58">
        <v>-497781.24570846598</v>
      </c>
      <c r="R58">
        <v>196684.297084808</v>
      </c>
    </row>
    <row r="59" spans="1:18" x14ac:dyDescent="0.25">
      <c r="A59" t="s">
        <v>684</v>
      </c>
      <c r="B59">
        <v>2014</v>
      </c>
      <c r="C59">
        <v>19254747.083425499</v>
      </c>
      <c r="D59">
        <v>18661405.6178331</v>
      </c>
      <c r="E59">
        <v>7604569.0590143204</v>
      </c>
      <c r="F59">
        <v>11650178.0244112</v>
      </c>
      <c r="G59">
        <v>9844024.8291492499</v>
      </c>
      <c r="H59">
        <v>1806153.1952619599</v>
      </c>
      <c r="I59">
        <v>-226449.58686828599</v>
      </c>
      <c r="J59">
        <v>21773.998737335201</v>
      </c>
      <c r="K59">
        <v>248223.58560562099</v>
      </c>
      <c r="L59">
        <v>1579703.6083936701</v>
      </c>
      <c r="M59">
        <v>376690.17815589899</v>
      </c>
      <c r="N59">
        <v>1203013.4302377701</v>
      </c>
      <c r="O59">
        <v>-469229.67278957402</v>
      </c>
      <c r="R59">
        <v>737049.85725879704</v>
      </c>
    </row>
    <row r="60" spans="1:18" x14ac:dyDescent="0.25">
      <c r="A60" t="s">
        <v>684</v>
      </c>
      <c r="B60">
        <v>2015</v>
      </c>
      <c r="C60">
        <v>18444634.0970993</v>
      </c>
      <c r="D60">
        <v>17866987.5383377</v>
      </c>
      <c r="E60">
        <v>7360777.2259712201</v>
      </c>
      <c r="F60">
        <v>11083856.871128101</v>
      </c>
      <c r="G60">
        <v>9281346.6238975506</v>
      </c>
      <c r="H60">
        <v>1802510.24723053</v>
      </c>
      <c r="I60">
        <v>-163385.43176651001</v>
      </c>
      <c r="J60">
        <v>13703.2942771912</v>
      </c>
      <c r="K60">
        <v>177088.726043701</v>
      </c>
      <c r="L60">
        <v>1639124.81546402</v>
      </c>
      <c r="M60">
        <v>441667.71554946899</v>
      </c>
      <c r="N60">
        <v>1197457.0999145501</v>
      </c>
      <c r="O60">
        <v>-475398.90146255499</v>
      </c>
      <c r="R60">
        <v>723112.29801178002</v>
      </c>
    </row>
    <row r="61" spans="1:18" x14ac:dyDescent="0.25">
      <c r="A61" t="s">
        <v>684</v>
      </c>
      <c r="B61">
        <v>2016</v>
      </c>
      <c r="C61">
        <v>21147249.386549</v>
      </c>
      <c r="D61">
        <v>20615959.675312001</v>
      </c>
      <c r="E61">
        <v>8435873.2028007507</v>
      </c>
      <c r="F61">
        <v>12711376.183748201</v>
      </c>
      <c r="G61">
        <v>10707346.595764199</v>
      </c>
      <c r="H61">
        <v>2004029.58798409</v>
      </c>
      <c r="I61">
        <v>7195.7974433898898</v>
      </c>
      <c r="J61">
        <v>16790.194034576401</v>
      </c>
      <c r="K61">
        <v>9594.3965911865198</v>
      </c>
      <c r="L61">
        <v>2011225.3854274701</v>
      </c>
      <c r="M61">
        <v>566069.398880005</v>
      </c>
      <c r="N61">
        <v>1445155.9865474701</v>
      </c>
      <c r="O61">
        <v>-506104.42018508899</v>
      </c>
      <c r="R61">
        <v>930656.46934509301</v>
      </c>
    </row>
    <row r="62" spans="1:18" x14ac:dyDescent="0.25">
      <c r="A62" t="s">
        <v>684</v>
      </c>
      <c r="B62">
        <v>2017</v>
      </c>
      <c r="C62">
        <v>20686725.424170502</v>
      </c>
      <c r="D62">
        <v>20235595.196843099</v>
      </c>
      <c r="E62">
        <v>8161564.11266327</v>
      </c>
      <c r="F62">
        <v>12525161.311507201</v>
      </c>
      <c r="G62">
        <v>10746975.415468199</v>
      </c>
      <c r="H62">
        <v>1778185.89603901</v>
      </c>
      <c r="I62">
        <v>-170605.08596897099</v>
      </c>
      <c r="J62">
        <v>17175.0086545944</v>
      </c>
      <c r="K62">
        <v>187780.09462356599</v>
      </c>
      <c r="L62">
        <v>1607580.8100700399</v>
      </c>
      <c r="M62">
        <v>344645.17366886098</v>
      </c>
      <c r="N62">
        <v>1262935.6364011799</v>
      </c>
      <c r="O62">
        <v>-401895.20251750899</v>
      </c>
      <c r="R62">
        <v>862185.43446063995</v>
      </c>
    </row>
    <row r="63" spans="1:18" x14ac:dyDescent="0.25">
      <c r="A63" t="s">
        <v>684</v>
      </c>
      <c r="B63">
        <v>2018</v>
      </c>
      <c r="C63">
        <v>20744701.6985416</v>
      </c>
      <c r="D63">
        <v>20247035.563349701</v>
      </c>
      <c r="E63">
        <v>8136785.1403951598</v>
      </c>
      <c r="F63">
        <v>12607916.558146499</v>
      </c>
      <c r="G63">
        <v>10598154.219865801</v>
      </c>
      <c r="H63">
        <v>2009762.3382806799</v>
      </c>
      <c r="I63">
        <v>-306688.16006183601</v>
      </c>
      <c r="J63">
        <v>14604.1980981827</v>
      </c>
      <c r="K63">
        <v>321292.35816001898</v>
      </c>
      <c r="L63">
        <v>1703074.1782188399</v>
      </c>
      <c r="M63">
        <v>478568.33767890901</v>
      </c>
      <c r="N63">
        <v>1224505.8405399299</v>
      </c>
      <c r="O63">
        <v>-406670.74704170198</v>
      </c>
      <c r="R63">
        <v>818958.49335193599</v>
      </c>
    </row>
    <row r="64" spans="1:18" x14ac:dyDescent="0.25">
      <c r="A64" t="s">
        <v>684</v>
      </c>
      <c r="B64">
        <v>2019</v>
      </c>
      <c r="C64">
        <v>21750335.0824118</v>
      </c>
      <c r="D64">
        <v>21215319.787859902</v>
      </c>
      <c r="E64">
        <v>8323414.5480394401</v>
      </c>
      <c r="F64">
        <v>13426920.5343723</v>
      </c>
      <c r="G64">
        <v>11349441.4204359</v>
      </c>
      <c r="H64">
        <v>2077479.1139364201</v>
      </c>
      <c r="I64">
        <v>299412.229061127</v>
      </c>
      <c r="J64">
        <v>12270.992994308501</v>
      </c>
      <c r="K64">
        <v>-287141.236066818</v>
      </c>
      <c r="L64">
        <v>2376891.34299755</v>
      </c>
      <c r="M64">
        <v>586553.46512794495</v>
      </c>
      <c r="N64">
        <v>1790337.87786961</v>
      </c>
      <c r="O64">
        <v>-376719.48492527002</v>
      </c>
      <c r="R64">
        <v>1413618.3929443399</v>
      </c>
    </row>
    <row r="65" spans="1:18" x14ac:dyDescent="0.25">
      <c r="A65" t="s">
        <v>684</v>
      </c>
      <c r="B65">
        <v>2020</v>
      </c>
      <c r="C65">
        <v>22115148.9481926</v>
      </c>
      <c r="D65">
        <v>21175090.890884399</v>
      </c>
      <c r="E65">
        <v>8382373.1110095996</v>
      </c>
      <c r="F65">
        <v>13732775.837183001</v>
      </c>
      <c r="G65">
        <v>10868430.2625656</v>
      </c>
      <c r="H65">
        <v>2864345.5746173901</v>
      </c>
      <c r="I65">
        <v>501741.83058738703</v>
      </c>
      <c r="J65">
        <v>12458.6007595062</v>
      </c>
      <c r="K65">
        <v>-489283.22982788098</v>
      </c>
      <c r="L65">
        <v>3366087.4052047702</v>
      </c>
      <c r="M65">
        <v>749781.24570846604</v>
      </c>
      <c r="N65">
        <v>2616306.1594963102</v>
      </c>
      <c r="O65">
        <v>-577626.03521346999</v>
      </c>
      <c r="R65">
        <v>2038680.1242828399</v>
      </c>
    </row>
    <row r="66" spans="1:18" x14ac:dyDescent="0.25">
      <c r="A66" t="s">
        <v>685</v>
      </c>
      <c r="B66">
        <v>2012</v>
      </c>
      <c r="C66">
        <v>20.380970125878601</v>
      </c>
      <c r="D66">
        <v>14.2329126377596</v>
      </c>
      <c r="E66">
        <v>5.1369053517279397</v>
      </c>
      <c r="F66">
        <v>15.244064774150701</v>
      </c>
      <c r="G66">
        <v>51.869062496795301</v>
      </c>
      <c r="H66">
        <v>-36.6249977226447</v>
      </c>
      <c r="I66">
        <v>-7.6935436022794196E-3</v>
      </c>
      <c r="J66">
        <v>6.8026036518287697E-3</v>
      </c>
      <c r="K66">
        <v>1.4496147254108201E-2</v>
      </c>
      <c r="L66">
        <v>-36.632691266246901</v>
      </c>
      <c r="M66">
        <v>-2.67702748534548E-2</v>
      </c>
      <c r="N66">
        <v>-36.605920991393504</v>
      </c>
      <c r="R66">
        <v>-36.605920991393504</v>
      </c>
    </row>
    <row r="67" spans="1:18" x14ac:dyDescent="0.25">
      <c r="A67" t="s">
        <v>685</v>
      </c>
      <c r="B67">
        <v>2013</v>
      </c>
      <c r="C67">
        <v>24.059188928379701</v>
      </c>
      <c r="D67">
        <v>13.979588729689301</v>
      </c>
      <c r="E67">
        <v>5.7506492376885401</v>
      </c>
      <c r="F67">
        <v>18.308539690691202</v>
      </c>
      <c r="G67">
        <v>52.3161805297716</v>
      </c>
      <c r="H67">
        <v>-34.007640839080402</v>
      </c>
      <c r="I67">
        <v>-0.23374357662354001</v>
      </c>
      <c r="J67">
        <v>-0.12099358700031999</v>
      </c>
      <c r="K67">
        <v>0.11274998962322</v>
      </c>
      <c r="L67">
        <v>-34.241384415703898</v>
      </c>
      <c r="M67">
        <v>3.3347227661435601E-2</v>
      </c>
      <c r="N67">
        <v>-34.2747316433653</v>
      </c>
      <c r="R67">
        <v>-34.2747316433653</v>
      </c>
    </row>
    <row r="68" spans="1:18" x14ac:dyDescent="0.25">
      <c r="A68" t="s">
        <v>685</v>
      </c>
      <c r="B68">
        <v>2014</v>
      </c>
      <c r="C68">
        <v>78.943259930631399</v>
      </c>
      <c r="D68">
        <v>71.016661889490393</v>
      </c>
      <c r="E68">
        <v>6.8009262572372204</v>
      </c>
      <c r="F68">
        <v>72.142333673394205</v>
      </c>
      <c r="G68">
        <v>63.682328938088197</v>
      </c>
      <c r="H68">
        <v>8.4600047353059704</v>
      </c>
      <c r="I68">
        <v>-9.0810279862951093E-2</v>
      </c>
      <c r="J68">
        <v>1.2736254194430099E-2</v>
      </c>
      <c r="K68">
        <v>0.103546534057381</v>
      </c>
      <c r="L68">
        <v>8.3691944554430204</v>
      </c>
      <c r="M68">
        <v>1.09576292125518</v>
      </c>
      <c r="N68">
        <v>7.2734315341878402</v>
      </c>
      <c r="R68">
        <v>7.2734315341878402</v>
      </c>
    </row>
    <row r="69" spans="1:18" x14ac:dyDescent="0.25">
      <c r="A69" t="s">
        <v>685</v>
      </c>
      <c r="B69">
        <v>2015</v>
      </c>
      <c r="C69">
        <v>78.065742215935103</v>
      </c>
      <c r="D69">
        <v>61.143665661252001</v>
      </c>
      <c r="E69">
        <v>8.9500862860393404</v>
      </c>
      <c r="F69">
        <v>69.115655929895794</v>
      </c>
      <c r="G69">
        <v>74.061341613112305</v>
      </c>
      <c r="H69">
        <v>-4.9456856842706403</v>
      </c>
      <c r="I69">
        <v>-0.17019505195565701</v>
      </c>
      <c r="J69">
        <v>-3.9029332743458697E-2</v>
      </c>
      <c r="K69">
        <v>0.131165719212198</v>
      </c>
      <c r="L69">
        <v>-5.1158807362263001</v>
      </c>
      <c r="M69">
        <v>2.87640895904589E-2</v>
      </c>
      <c r="N69">
        <v>-5.1446448258167496</v>
      </c>
      <c r="R69">
        <v>-5.1446448258167496</v>
      </c>
    </row>
    <row r="70" spans="1:18" x14ac:dyDescent="0.25">
      <c r="A70" t="s">
        <v>685</v>
      </c>
      <c r="B70">
        <v>2016</v>
      </c>
      <c r="C70">
        <v>110.634440488146</v>
      </c>
      <c r="D70">
        <v>105.22766827358799</v>
      </c>
      <c r="E70">
        <v>13.757773852840399</v>
      </c>
      <c r="F70">
        <v>96.876666635305995</v>
      </c>
      <c r="G70">
        <v>177.804321672838</v>
      </c>
      <c r="H70">
        <v>-80.927655037532105</v>
      </c>
      <c r="I70">
        <v>2.40140221072572</v>
      </c>
      <c r="J70">
        <v>2.5584570261103901</v>
      </c>
      <c r="K70">
        <v>0.15705481538466201</v>
      </c>
      <c r="L70">
        <v>-78.526252826806399</v>
      </c>
      <c r="M70">
        <v>5.3813747194399797E-2</v>
      </c>
      <c r="N70">
        <v>-78.580066574000796</v>
      </c>
      <c r="R70">
        <v>-78.580066574000796</v>
      </c>
    </row>
    <row r="71" spans="1:18" x14ac:dyDescent="0.25">
      <c r="A71" t="s">
        <v>685</v>
      </c>
      <c r="B71">
        <v>2017</v>
      </c>
      <c r="C71">
        <v>159.17912521135801</v>
      </c>
      <c r="D71">
        <v>146.07344860732599</v>
      </c>
      <c r="E71">
        <v>15.6750578987598</v>
      </c>
      <c r="F71">
        <v>143.50406731259801</v>
      </c>
      <c r="G71">
        <v>198.240819894791</v>
      </c>
      <c r="H71">
        <v>-54.736752582192402</v>
      </c>
      <c r="I71">
        <v>0.16373508250713301</v>
      </c>
      <c r="J71">
        <v>2.1892411031723</v>
      </c>
      <c r="K71">
        <v>2.02550602066517</v>
      </c>
      <c r="L71">
        <v>-54.573017499685299</v>
      </c>
      <c r="M71">
        <v>0.68700034618377703</v>
      </c>
      <c r="N71">
        <v>-55.2600178458691</v>
      </c>
      <c r="R71">
        <v>-55.2600178458691</v>
      </c>
    </row>
    <row r="72" spans="1:18" x14ac:dyDescent="0.25">
      <c r="A72" t="s">
        <v>685</v>
      </c>
      <c r="B72">
        <v>2018</v>
      </c>
      <c r="C72">
        <v>127.67888697314299</v>
      </c>
      <c r="D72">
        <v>121.98886671411999</v>
      </c>
      <c r="E72">
        <v>19.503344860196101</v>
      </c>
      <c r="F72">
        <v>108.175542112947</v>
      </c>
      <c r="G72">
        <v>309.46295770049102</v>
      </c>
      <c r="H72">
        <v>-201.28741558754399</v>
      </c>
      <c r="I72">
        <v>-0.295454161524773</v>
      </c>
      <c r="J72">
        <v>2.0007751394510298</v>
      </c>
      <c r="K72">
        <v>2.2962293009758001</v>
      </c>
      <c r="L72">
        <v>-201.582869749069</v>
      </c>
      <c r="M72">
        <v>-0.30107116079330398</v>
      </c>
      <c r="N72">
        <v>-201.28179858827599</v>
      </c>
      <c r="R72">
        <v>-201.28179858827599</v>
      </c>
    </row>
    <row r="73" spans="1:18" x14ac:dyDescent="0.25">
      <c r="A73" t="s">
        <v>685</v>
      </c>
      <c r="B73">
        <v>2019</v>
      </c>
      <c r="C73">
        <v>899.29690097808805</v>
      </c>
      <c r="D73">
        <v>591.86066959798302</v>
      </c>
      <c r="E73">
        <v>72.807482733130499</v>
      </c>
      <c r="F73">
        <v>826.48941824495796</v>
      </c>
      <c r="G73">
        <v>979.90873525559903</v>
      </c>
      <c r="H73">
        <v>-153.41931701064101</v>
      </c>
      <c r="I73">
        <v>-25.494215044975299</v>
      </c>
      <c r="J73">
        <v>1.9191833043098401</v>
      </c>
      <c r="K73">
        <v>27.413398349285099</v>
      </c>
      <c r="L73">
        <v>-178.913532055616</v>
      </c>
      <c r="M73">
        <v>-197.562987208366</v>
      </c>
      <c r="N73">
        <v>18.649455152750001</v>
      </c>
      <c r="R73">
        <v>18.649455152750001</v>
      </c>
    </row>
    <row r="74" spans="1:18" x14ac:dyDescent="0.25">
      <c r="A74" t="s">
        <v>685</v>
      </c>
      <c r="B74">
        <v>2020</v>
      </c>
      <c r="C74">
        <v>22245.737736153598</v>
      </c>
      <c r="D74">
        <v>21493.0117302656</v>
      </c>
      <c r="E74">
        <v>3297.5651010274901</v>
      </c>
      <c r="F74">
        <v>18948.172635126099</v>
      </c>
      <c r="G74">
        <v>1562.7615752697</v>
      </c>
      <c r="H74">
        <v>17385.4110598564</v>
      </c>
      <c r="I74">
        <v>-343.85738096237202</v>
      </c>
      <c r="J74">
        <v>1.6989001035690301</v>
      </c>
      <c r="K74">
        <v>345.55628106594099</v>
      </c>
      <c r="L74">
        <v>17041.553678894001</v>
      </c>
      <c r="M74">
        <v>5384.2674682378802</v>
      </c>
      <c r="N74">
        <v>11657.286210656201</v>
      </c>
      <c r="R74">
        <v>11657.286210656201</v>
      </c>
    </row>
    <row r="75" spans="1:18" x14ac:dyDescent="0.25">
      <c r="A75" t="s">
        <v>132</v>
      </c>
      <c r="B75">
        <v>2011</v>
      </c>
      <c r="C75">
        <v>101924965.760589</v>
      </c>
      <c r="D75">
        <v>101393247.579575</v>
      </c>
      <c r="E75">
        <v>72501027.411222503</v>
      </c>
      <c r="F75">
        <v>29423938.349366199</v>
      </c>
      <c r="G75">
        <v>18067862.954854999</v>
      </c>
      <c r="H75">
        <v>11356075.3945112</v>
      </c>
      <c r="I75">
        <v>-1039687.16287613</v>
      </c>
      <c r="J75">
        <v>993508.16452503204</v>
      </c>
      <c r="K75">
        <v>2033195.32740116</v>
      </c>
      <c r="L75">
        <v>10316388.231635099</v>
      </c>
      <c r="M75">
        <v>3558421.67294025</v>
      </c>
      <c r="N75">
        <v>6757966.5586948404</v>
      </c>
      <c r="O75">
        <v>-213828.55336487299</v>
      </c>
      <c r="R75">
        <v>6544138.0053299703</v>
      </c>
    </row>
    <row r="76" spans="1:18" x14ac:dyDescent="0.25">
      <c r="A76" t="s">
        <v>132</v>
      </c>
      <c r="B76">
        <v>2012</v>
      </c>
      <c r="C76">
        <v>105503905.529737</v>
      </c>
      <c r="D76">
        <v>104892964.24519999</v>
      </c>
      <c r="E76">
        <v>74472777.215123206</v>
      </c>
      <c r="F76">
        <v>31031128.3146143</v>
      </c>
      <c r="G76">
        <v>19729404.100656498</v>
      </c>
      <c r="H76">
        <v>11301724.2139578</v>
      </c>
      <c r="I76">
        <v>-416488.18945884699</v>
      </c>
      <c r="J76">
        <v>252375.29361247999</v>
      </c>
      <c r="K76">
        <v>668863.48307132698</v>
      </c>
      <c r="L76">
        <v>10885236.0244989</v>
      </c>
      <c r="M76">
        <v>3536012.3105049101</v>
      </c>
      <c r="N76">
        <v>7349223.7139940299</v>
      </c>
      <c r="O76">
        <v>-230949.59655475599</v>
      </c>
      <c r="R76">
        <v>7118274.11743927</v>
      </c>
    </row>
    <row r="77" spans="1:18" x14ac:dyDescent="0.25">
      <c r="A77" t="s">
        <v>132</v>
      </c>
      <c r="B77">
        <v>2013</v>
      </c>
      <c r="C77">
        <v>98179459.062099501</v>
      </c>
      <c r="D77">
        <v>97614902.283430099</v>
      </c>
      <c r="E77">
        <v>68182675.555467606</v>
      </c>
      <c r="F77">
        <v>29996783.5066319</v>
      </c>
      <c r="G77">
        <v>18717788.939237598</v>
      </c>
      <c r="H77">
        <v>11278994.567394299</v>
      </c>
      <c r="I77">
        <v>-707820.64938545204</v>
      </c>
      <c r="J77">
        <v>242820.119857788</v>
      </c>
      <c r="K77">
        <v>950640.76924324001</v>
      </c>
      <c r="L77">
        <v>10571173.918008801</v>
      </c>
      <c r="M77">
        <v>3508750.7319450402</v>
      </c>
      <c r="N77">
        <v>7062423.1860637702</v>
      </c>
      <c r="O77">
        <v>-215428.79623723001</v>
      </c>
      <c r="R77">
        <v>6846994.3898265399</v>
      </c>
    </row>
    <row r="78" spans="1:18" x14ac:dyDescent="0.25">
      <c r="A78" t="s">
        <v>132</v>
      </c>
      <c r="B78">
        <v>2014</v>
      </c>
      <c r="C78">
        <v>100805993.25430401</v>
      </c>
      <c r="D78">
        <v>100350916.680694</v>
      </c>
      <c r="E78">
        <v>72157943.115592003</v>
      </c>
      <c r="F78">
        <v>28648050.1387119</v>
      </c>
      <c r="G78">
        <v>18171490.646243099</v>
      </c>
      <c r="H78">
        <v>10476559.4924688</v>
      </c>
      <c r="I78">
        <v>-434391.27480983699</v>
      </c>
      <c r="J78">
        <v>201409.488320351</v>
      </c>
      <c r="K78">
        <v>635800.76313018799</v>
      </c>
      <c r="L78">
        <v>10042168.217659</v>
      </c>
      <c r="M78">
        <v>3078843.4214591999</v>
      </c>
      <c r="N78">
        <v>6963324.7961998004</v>
      </c>
      <c r="O78">
        <v>-29394.898295402501</v>
      </c>
      <c r="R78">
        <v>6933929.8979043998</v>
      </c>
    </row>
    <row r="79" spans="1:18" x14ac:dyDescent="0.25">
      <c r="A79" t="s">
        <v>132</v>
      </c>
      <c r="B79">
        <v>2015</v>
      </c>
      <c r="C79">
        <v>99638760.888576493</v>
      </c>
      <c r="D79">
        <v>99257176.847934693</v>
      </c>
      <c r="E79">
        <v>71219182.657241806</v>
      </c>
      <c r="F79">
        <v>28419578.231334701</v>
      </c>
      <c r="G79">
        <v>18587991.637229901</v>
      </c>
      <c r="H79">
        <v>9831586.5941047706</v>
      </c>
      <c r="I79">
        <v>356285.65120696998</v>
      </c>
      <c r="J79">
        <v>206603.51371765099</v>
      </c>
      <c r="K79">
        <v>-149682.13748931899</v>
      </c>
      <c r="L79">
        <v>10187872.2453117</v>
      </c>
      <c r="M79">
        <v>2904044.2872047401</v>
      </c>
      <c r="N79">
        <v>7283827.95810699</v>
      </c>
      <c r="O79">
        <v>-252983.894348145</v>
      </c>
      <c r="R79">
        <v>7030844.0637588501</v>
      </c>
    </row>
    <row r="80" spans="1:18" x14ac:dyDescent="0.25">
      <c r="A80" t="s">
        <v>132</v>
      </c>
      <c r="B80">
        <v>2016</v>
      </c>
      <c r="C80">
        <v>118298909.96933</v>
      </c>
      <c r="D80">
        <v>117869560.721874</v>
      </c>
      <c r="E80">
        <v>83738694.148302093</v>
      </c>
      <c r="F80">
        <v>34560215.8210278</v>
      </c>
      <c r="G80">
        <v>22827468.089580499</v>
      </c>
      <c r="H80">
        <v>11732747.731447199</v>
      </c>
      <c r="I80">
        <v>1069775.2199172999</v>
      </c>
      <c r="J80">
        <v>241059.21435356099</v>
      </c>
      <c r="K80">
        <v>-828716.00556373596</v>
      </c>
      <c r="L80">
        <v>12802522.9513645</v>
      </c>
      <c r="M80">
        <v>2398599.1477966299</v>
      </c>
      <c r="N80">
        <v>10403923.803567899</v>
      </c>
      <c r="O80">
        <v>-369384.26876068098</v>
      </c>
      <c r="R80">
        <v>10034539.5348072</v>
      </c>
    </row>
    <row r="81" spans="1:18" x14ac:dyDescent="0.25">
      <c r="A81" t="s">
        <v>132</v>
      </c>
      <c r="B81">
        <v>2017</v>
      </c>
      <c r="C81">
        <v>112179141.52777199</v>
      </c>
      <c r="D81">
        <v>111614656.243324</v>
      </c>
      <c r="E81">
        <v>80041265.333294898</v>
      </c>
      <c r="F81">
        <v>32137876.1944771</v>
      </c>
      <c r="G81">
        <v>21861496.016144801</v>
      </c>
      <c r="H81">
        <v>10276380.178332301</v>
      </c>
      <c r="I81">
        <v>961800.48465728795</v>
      </c>
      <c r="J81">
        <v>454565.22905826598</v>
      </c>
      <c r="K81">
        <v>-507235.25559902203</v>
      </c>
      <c r="L81">
        <v>11238180.6629896</v>
      </c>
      <c r="M81">
        <v>2948376.4857053799</v>
      </c>
      <c r="N81">
        <v>8289804.1772842398</v>
      </c>
      <c r="O81">
        <v>-140835.07096767399</v>
      </c>
      <c r="R81">
        <v>8148969.1063165702</v>
      </c>
    </row>
    <row r="82" spans="1:18" x14ac:dyDescent="0.25">
      <c r="A82" t="s">
        <v>132</v>
      </c>
      <c r="B82">
        <v>2018</v>
      </c>
      <c r="C82">
        <v>118015401.43156099</v>
      </c>
      <c r="D82">
        <v>117069498.75474</v>
      </c>
      <c r="E82">
        <v>83331554.348230407</v>
      </c>
      <c r="F82">
        <v>34683847.083330199</v>
      </c>
      <c r="G82">
        <v>26367317.966341998</v>
      </c>
      <c r="H82">
        <v>8316529.1169881802</v>
      </c>
      <c r="I82">
        <v>-320168.95830631303</v>
      </c>
      <c r="J82">
        <v>201088.57381343801</v>
      </c>
      <c r="K82">
        <v>521257.53211975098</v>
      </c>
      <c r="L82">
        <v>7996360.1586818704</v>
      </c>
      <c r="M82">
        <v>2404075.6869316101</v>
      </c>
      <c r="N82">
        <v>5592284.4717502603</v>
      </c>
      <c r="O82">
        <v>-70774.1907835007</v>
      </c>
      <c r="R82">
        <v>5521510.2809667597</v>
      </c>
    </row>
    <row r="83" spans="1:18" x14ac:dyDescent="0.25">
      <c r="A83" t="s">
        <v>132</v>
      </c>
      <c r="B83">
        <v>2019</v>
      </c>
      <c r="C83">
        <v>122157735.258341</v>
      </c>
      <c r="D83">
        <v>121470559.65065999</v>
      </c>
      <c r="E83">
        <v>90285058.054923996</v>
      </c>
      <c r="F83">
        <v>31872677.203416798</v>
      </c>
      <c r="G83">
        <v>25888113.920092601</v>
      </c>
      <c r="H83">
        <v>5984563.2833242398</v>
      </c>
      <c r="I83">
        <v>423349.25830364198</v>
      </c>
      <c r="J83">
        <v>142343.51873397801</v>
      </c>
      <c r="K83">
        <v>-281005.739569664</v>
      </c>
      <c r="L83">
        <v>6407912.5416278802</v>
      </c>
      <c r="M83">
        <v>1674990.5437231101</v>
      </c>
      <c r="N83">
        <v>4732921.9979047803</v>
      </c>
      <c r="O83">
        <v>-234375.96619129201</v>
      </c>
      <c r="R83">
        <v>4498546.0317134904</v>
      </c>
    </row>
    <row r="84" spans="1:18" x14ac:dyDescent="0.25">
      <c r="A84" t="s">
        <v>132</v>
      </c>
      <c r="B84">
        <v>2020</v>
      </c>
      <c r="C84">
        <v>127639497.38121</v>
      </c>
      <c r="D84">
        <v>125989299.08061001</v>
      </c>
      <c r="E84">
        <v>86597468.679189697</v>
      </c>
      <c r="F84">
        <v>41042028.7020206</v>
      </c>
      <c r="G84">
        <v>25800629.572868299</v>
      </c>
      <c r="H84">
        <v>15241399.1291523</v>
      </c>
      <c r="I84">
        <v>2948157.97972679</v>
      </c>
      <c r="J84">
        <v>152901.009321213</v>
      </c>
      <c r="K84">
        <v>-2795256.97040558</v>
      </c>
      <c r="L84">
        <v>18189557.108879101</v>
      </c>
      <c r="M84">
        <v>4073962.44835854</v>
      </c>
      <c r="N84">
        <v>14115594.6605206</v>
      </c>
      <c r="O84">
        <v>-472294.22879219102</v>
      </c>
      <c r="R84">
        <v>13643300.4317284</v>
      </c>
    </row>
    <row r="85" spans="1:18" x14ac:dyDescent="0.25">
      <c r="A85" t="s">
        <v>205</v>
      </c>
      <c r="B85">
        <v>2016</v>
      </c>
      <c r="C85">
        <v>2515406.2123088799</v>
      </c>
      <c r="D85">
        <v>2375926.7044587098</v>
      </c>
      <c r="H85">
        <v>87814.926126480103</v>
      </c>
      <c r="I85">
        <v>-27126.198071479801</v>
      </c>
      <c r="J85">
        <v>13888.8157997131</v>
      </c>
      <c r="K85">
        <v>41015.013871192903</v>
      </c>
      <c r="L85">
        <v>60688.728055000298</v>
      </c>
      <c r="M85">
        <v>25881.306491374999</v>
      </c>
      <c r="N85">
        <v>34807.421563625299</v>
      </c>
      <c r="R85">
        <v>34807.421563625299</v>
      </c>
    </row>
    <row r="86" spans="1:18" x14ac:dyDescent="0.25">
      <c r="A86" t="s">
        <v>205</v>
      </c>
      <c r="B86">
        <v>2017</v>
      </c>
      <c r="C86">
        <v>3394558.22817891</v>
      </c>
      <c r="D86">
        <v>3201321.43227534</v>
      </c>
      <c r="H86">
        <v>120386.82096811201</v>
      </c>
      <c r="I86">
        <v>-52590.708456868902</v>
      </c>
      <c r="J86">
        <v>8209.0584292762505</v>
      </c>
      <c r="K86">
        <v>60799.766886145102</v>
      </c>
      <c r="L86">
        <v>67796.112511242696</v>
      </c>
      <c r="M86">
        <v>50843.802892918597</v>
      </c>
      <c r="N86">
        <v>16952.309618324001</v>
      </c>
      <c r="R86">
        <v>16952.309618324001</v>
      </c>
    </row>
    <row r="87" spans="1:18" x14ac:dyDescent="0.25">
      <c r="A87" t="s">
        <v>205</v>
      </c>
      <c r="B87">
        <v>2018</v>
      </c>
      <c r="C87">
        <v>3232729.36399257</v>
      </c>
      <c r="D87">
        <v>3050389.1671102</v>
      </c>
      <c r="H87">
        <v>103094.70695006799</v>
      </c>
      <c r="I87">
        <v>-36392.698338508599</v>
      </c>
      <c r="J87">
        <v>3066.3115451335898</v>
      </c>
      <c r="K87">
        <v>39459.009883642197</v>
      </c>
      <c r="L87">
        <v>66702.008611559897</v>
      </c>
      <c r="M87">
        <v>27883.0540504456</v>
      </c>
      <c r="N87">
        <v>38818.954561114297</v>
      </c>
      <c r="R87">
        <v>38818.954561114297</v>
      </c>
    </row>
    <row r="88" spans="1:18" x14ac:dyDescent="0.25">
      <c r="A88" t="s">
        <v>205</v>
      </c>
      <c r="B88">
        <v>2019</v>
      </c>
      <c r="C88">
        <v>3271988.5757085099</v>
      </c>
      <c r="D88">
        <v>3139688.0217372202</v>
      </c>
      <c r="H88">
        <v>12251.798804521601</v>
      </c>
      <c r="I88">
        <v>-4294.7576407194101</v>
      </c>
      <c r="J88">
        <v>24655.256589293502</v>
      </c>
      <c r="K88">
        <v>28950.014230012901</v>
      </c>
      <c r="L88">
        <v>7957.0411638021496</v>
      </c>
      <c r="M88">
        <v>27879.4141694307</v>
      </c>
      <c r="N88">
        <v>-19922.3730056286</v>
      </c>
      <c r="R88">
        <v>-19922.3730056286</v>
      </c>
    </row>
    <row r="89" spans="1:18" x14ac:dyDescent="0.25">
      <c r="A89" t="s">
        <v>205</v>
      </c>
      <c r="B89">
        <v>2020</v>
      </c>
      <c r="C89">
        <v>3638338.3789187698</v>
      </c>
      <c r="D89">
        <v>3405989.5807701298</v>
      </c>
      <c r="H89">
        <v>74217.419828176498</v>
      </c>
      <c r="I89">
        <v>-11416.9318819046</v>
      </c>
      <c r="J89">
        <v>36339.318653345101</v>
      </c>
      <c r="K89">
        <v>47756.250535249703</v>
      </c>
      <c r="L89">
        <v>62800.487946271896</v>
      </c>
      <c r="M89">
        <v>29825.8755719662</v>
      </c>
      <c r="N89">
        <v>32974.612374305703</v>
      </c>
      <c r="R89">
        <v>32974.612374305703</v>
      </c>
    </row>
    <row r="90" spans="1:18" x14ac:dyDescent="0.25">
      <c r="A90" t="s">
        <v>686</v>
      </c>
      <c r="B90">
        <v>2011</v>
      </c>
      <c r="C90">
        <v>1843.77370721173</v>
      </c>
      <c r="D90">
        <v>1814.37630162549</v>
      </c>
      <c r="H90">
        <v>8.5345636992454494</v>
      </c>
      <c r="I90">
        <v>-0.426986964941025</v>
      </c>
      <c r="J90">
        <v>1.93955594074726</v>
      </c>
      <c r="K90">
        <v>2.3665429056882901</v>
      </c>
      <c r="L90">
        <v>8.1075767343044305</v>
      </c>
      <c r="M90">
        <v>-5.2894627656936599</v>
      </c>
      <c r="N90">
        <v>13.397039499998099</v>
      </c>
      <c r="R90">
        <v>13.397039499998099</v>
      </c>
    </row>
    <row r="91" spans="1:18" x14ac:dyDescent="0.25">
      <c r="A91" t="s">
        <v>686</v>
      </c>
      <c r="B91">
        <v>2012</v>
      </c>
      <c r="C91">
        <v>1685.4661504174501</v>
      </c>
      <c r="D91">
        <v>1655.3864702915</v>
      </c>
      <c r="H91">
        <v>2.8433068984746899</v>
      </c>
      <c r="I91">
        <v>-0.435401984453201</v>
      </c>
      <c r="J91">
        <v>1.9698641296625099</v>
      </c>
      <c r="K91">
        <v>2.4052661141157099</v>
      </c>
      <c r="L91">
        <v>2.4079049140214899</v>
      </c>
      <c r="M91">
        <v>2.1321503238677999</v>
      </c>
      <c r="N91">
        <v>0.27575459015369402</v>
      </c>
      <c r="R91">
        <v>0.27575459015369402</v>
      </c>
    </row>
    <row r="92" spans="1:18" x14ac:dyDescent="0.25">
      <c r="A92" t="s">
        <v>686</v>
      </c>
      <c r="B92">
        <v>2013</v>
      </c>
      <c r="C92">
        <v>1594.3595413473799</v>
      </c>
      <c r="D92">
        <v>1569.1082209864901</v>
      </c>
      <c r="H92">
        <v>-9.3516768633127203</v>
      </c>
      <c r="I92">
        <v>-0.33098399162292502</v>
      </c>
      <c r="J92">
        <v>2.1307094460725802</v>
      </c>
      <c r="K92">
        <v>2.4616934376955002</v>
      </c>
      <c r="L92">
        <v>-9.6826608549356497</v>
      </c>
      <c r="M92">
        <v>-1.6687109577655801</v>
      </c>
      <c r="N92">
        <v>-8.01394989717007</v>
      </c>
      <c r="R92">
        <v>-8.01394989717007</v>
      </c>
    </row>
    <row r="93" spans="1:18" x14ac:dyDescent="0.25">
      <c r="A93" t="s">
        <v>686</v>
      </c>
      <c r="B93">
        <v>2014</v>
      </c>
      <c r="C93">
        <v>1448.5531378164301</v>
      </c>
      <c r="D93">
        <v>1423.3763336889699</v>
      </c>
      <c r="H93">
        <v>-6.9980758543014501</v>
      </c>
      <c r="I93">
        <v>-0.349660972595215</v>
      </c>
      <c r="J93">
        <v>1.8017252893447899</v>
      </c>
      <c r="K93">
        <v>2.1513862619399999</v>
      </c>
      <c r="L93">
        <v>-7.3477368268966696</v>
      </c>
      <c r="M93">
        <v>-1.5710461754798899</v>
      </c>
      <c r="N93">
        <v>-5.7766906514167804</v>
      </c>
      <c r="R93">
        <v>-5.7766906514167804</v>
      </c>
    </row>
    <row r="94" spans="1:18" x14ac:dyDescent="0.25">
      <c r="A94" t="s">
        <v>686</v>
      </c>
      <c r="B94">
        <v>2015</v>
      </c>
      <c r="C94">
        <v>1392.66278184009</v>
      </c>
      <c r="D94">
        <v>1373.9349655261001</v>
      </c>
      <c r="H94">
        <v>-8.2229506231546399</v>
      </c>
      <c r="I94">
        <v>-0.59551886546611799</v>
      </c>
      <c r="J94">
        <v>1.6450256046056699</v>
      </c>
      <c r="K94">
        <v>2.2405444700717898</v>
      </c>
      <c r="L94">
        <v>-8.8184694886207602</v>
      </c>
      <c r="M94">
        <v>0.96458814406394999</v>
      </c>
      <c r="N94">
        <v>-9.7830576326847094</v>
      </c>
      <c r="R94">
        <v>-9.7830576326847094</v>
      </c>
    </row>
    <row r="95" spans="1:18" x14ac:dyDescent="0.25">
      <c r="A95" t="s">
        <v>686</v>
      </c>
      <c r="B95">
        <v>2016</v>
      </c>
      <c r="C95">
        <v>1243.92180850983</v>
      </c>
      <c r="D95">
        <v>1230.7508345103299</v>
      </c>
      <c r="H95">
        <v>10.042406506061599</v>
      </c>
      <c r="I95">
        <v>-0.75473528480529795</v>
      </c>
      <c r="J95">
        <v>2.0312498517036399</v>
      </c>
      <c r="K95">
        <v>2.7859851365089399</v>
      </c>
      <c r="L95">
        <v>9.2876712212562609</v>
      </c>
      <c r="M95">
        <v>3.03580673217773</v>
      </c>
      <c r="N95">
        <v>6.2518644890785202</v>
      </c>
      <c r="R95">
        <v>6.2518644890785202</v>
      </c>
    </row>
    <row r="96" spans="1:18" x14ac:dyDescent="0.25">
      <c r="A96" t="s">
        <v>686</v>
      </c>
      <c r="B96">
        <v>2017</v>
      </c>
      <c r="C96">
        <v>1699.9243943302599</v>
      </c>
      <c r="D96">
        <v>1684.12362244415</v>
      </c>
      <c r="H96">
        <v>13.0723653554916</v>
      </c>
      <c r="I96">
        <v>-1.52790765714645</v>
      </c>
      <c r="J96">
        <v>2.37581245589256</v>
      </c>
      <c r="K96">
        <v>3.9037201130390198</v>
      </c>
      <c r="L96">
        <v>11.5444576983452</v>
      </c>
      <c r="M96">
        <v>3.6806503922939302</v>
      </c>
      <c r="N96">
        <v>7.8638073060512497</v>
      </c>
      <c r="R96">
        <v>7.8638073060512497</v>
      </c>
    </row>
    <row r="97" spans="1:18" x14ac:dyDescent="0.25">
      <c r="A97" t="s">
        <v>686</v>
      </c>
      <c r="B97">
        <v>2018</v>
      </c>
      <c r="C97">
        <v>1634.61885369468</v>
      </c>
      <c r="D97">
        <v>1623.385253034</v>
      </c>
      <c r="H97">
        <v>5.01853752887249</v>
      </c>
      <c r="I97">
        <v>-2.56022129011154</v>
      </c>
      <c r="J97">
        <v>1.2240056167841</v>
      </c>
      <c r="K97">
        <v>3.7842269068956398</v>
      </c>
      <c r="L97">
        <v>2.4583162387609501</v>
      </c>
      <c r="M97">
        <v>-0.63891032195091202</v>
      </c>
      <c r="N97">
        <v>3.0972265607118601</v>
      </c>
      <c r="R97">
        <v>3.0972265607118601</v>
      </c>
    </row>
    <row r="98" spans="1:18" x14ac:dyDescent="0.25">
      <c r="A98" t="s">
        <v>686</v>
      </c>
      <c r="B98">
        <v>2019</v>
      </c>
      <c r="C98">
        <v>1444.74388825965</v>
      </c>
      <c r="D98">
        <v>1431.29454521108</v>
      </c>
      <c r="H98">
        <v>-11.884447052359601</v>
      </c>
      <c r="I98">
        <v>-2.8444484295844998</v>
      </c>
      <c r="J98">
        <v>1.23911003863811</v>
      </c>
      <c r="K98">
        <v>4.0835584682226198</v>
      </c>
      <c r="L98">
        <v>-14.7288954819441</v>
      </c>
      <c r="M98">
        <v>0.485308736801147</v>
      </c>
      <c r="N98">
        <v>-15.2142042187452</v>
      </c>
      <c r="R98">
        <v>-15.2142042187452</v>
      </c>
    </row>
    <row r="99" spans="1:18" x14ac:dyDescent="0.25">
      <c r="A99" t="s">
        <v>686</v>
      </c>
      <c r="B99">
        <v>2020</v>
      </c>
      <c r="C99">
        <v>1345.57696389019</v>
      </c>
      <c r="D99">
        <v>1329.59522261441</v>
      </c>
      <c r="H99">
        <v>-0.55833018124103495</v>
      </c>
      <c r="I99">
        <v>-2.81619289219379</v>
      </c>
      <c r="J99">
        <v>0.82706492781639096</v>
      </c>
      <c r="K99">
        <v>3.6432578200101902</v>
      </c>
      <c r="L99">
        <v>-3.3745230734348302</v>
      </c>
      <c r="M99">
        <v>1.3547176265716601</v>
      </c>
      <c r="N99">
        <v>-4.7292407000064802</v>
      </c>
      <c r="R99">
        <v>-4.7292407000064802</v>
      </c>
    </row>
    <row r="100" spans="1:18" x14ac:dyDescent="0.25">
      <c r="A100" t="s">
        <v>687</v>
      </c>
      <c r="B100">
        <v>2011</v>
      </c>
      <c r="C100">
        <v>89943494.788408294</v>
      </c>
      <c r="D100">
        <v>88055433.455824897</v>
      </c>
      <c r="E100">
        <v>67872572.376489595</v>
      </c>
      <c r="F100">
        <v>22070922.411918599</v>
      </c>
      <c r="G100">
        <v>20557570.665955499</v>
      </c>
      <c r="H100">
        <v>1513351.7459631001</v>
      </c>
      <c r="I100">
        <v>-444637.78412342101</v>
      </c>
      <c r="J100">
        <v>162286.194205284</v>
      </c>
      <c r="K100">
        <v>606923.97832870495</v>
      </c>
      <c r="L100">
        <v>1068713.9618396801</v>
      </c>
      <c r="M100">
        <v>935454.566597939</v>
      </c>
      <c r="N100">
        <v>133259.39524173699</v>
      </c>
      <c r="O100">
        <v>-133046.971849322</v>
      </c>
      <c r="R100">
        <v>212.423392415047</v>
      </c>
    </row>
    <row r="101" spans="1:18" x14ac:dyDescent="0.25">
      <c r="A101" t="s">
        <v>687</v>
      </c>
      <c r="B101">
        <v>2012</v>
      </c>
      <c r="C101">
        <v>64147398.9111185</v>
      </c>
      <c r="D101">
        <v>62556509.925723098</v>
      </c>
      <c r="E101">
        <v>48568031.0541391</v>
      </c>
      <c r="F101">
        <v>15579367.8569794</v>
      </c>
      <c r="G101">
        <v>14841994.863748601</v>
      </c>
      <c r="H101">
        <v>737372.99323082005</v>
      </c>
      <c r="I101">
        <v>-482128.49557399697</v>
      </c>
      <c r="J101">
        <v>83730.999231338501</v>
      </c>
      <c r="K101">
        <v>565859.494805336</v>
      </c>
      <c r="L101">
        <v>255244.497656822</v>
      </c>
      <c r="M101">
        <v>351129.99677658099</v>
      </c>
      <c r="N101">
        <v>-95885.499119758606</v>
      </c>
      <c r="O101">
        <v>0</v>
      </c>
      <c r="R101">
        <v>-95885.499119758606</v>
      </c>
    </row>
    <row r="102" spans="1:18" x14ac:dyDescent="0.25">
      <c r="A102" t="s">
        <v>687</v>
      </c>
      <c r="B102">
        <v>2013</v>
      </c>
      <c r="C102">
        <v>76863259.531259507</v>
      </c>
      <c r="D102">
        <v>75418731.055498093</v>
      </c>
      <c r="E102">
        <v>59068379.997968704</v>
      </c>
      <c r="F102">
        <v>17794879.5332909</v>
      </c>
      <c r="G102">
        <v>16580619.9696064</v>
      </c>
      <c r="H102">
        <v>1214259.56368446</v>
      </c>
      <c r="I102">
        <v>-539810.72831153905</v>
      </c>
      <c r="J102">
        <v>60398.403167724602</v>
      </c>
      <c r="K102">
        <v>600209.13147926296</v>
      </c>
      <c r="L102">
        <v>674448.83537292504</v>
      </c>
      <c r="M102">
        <v>678223.73557090794</v>
      </c>
      <c r="N102">
        <v>-3774.9001979827899</v>
      </c>
      <c r="O102">
        <v>159771.39257955601</v>
      </c>
      <c r="R102">
        <v>155996.49238157301</v>
      </c>
    </row>
    <row r="103" spans="1:18" x14ac:dyDescent="0.25">
      <c r="A103" t="s">
        <v>687</v>
      </c>
      <c r="B103">
        <v>2014</v>
      </c>
      <c r="C103">
        <v>67502559.486865997</v>
      </c>
      <c r="D103">
        <v>66343048.9304066</v>
      </c>
      <c r="E103">
        <v>52004328.532218903</v>
      </c>
      <c r="F103">
        <v>15498230.9546471</v>
      </c>
      <c r="G103">
        <v>14931359.1270447</v>
      </c>
      <c r="H103">
        <v>566871.82760238601</v>
      </c>
      <c r="I103">
        <v>-276714.11347389198</v>
      </c>
      <c r="J103">
        <v>69458.603382110596</v>
      </c>
      <c r="K103">
        <v>346172.71685600298</v>
      </c>
      <c r="L103">
        <v>290157.71412849397</v>
      </c>
      <c r="M103">
        <v>537744.02618408203</v>
      </c>
      <c r="N103">
        <v>-247586.312055588</v>
      </c>
      <c r="O103">
        <v>997247.41685843503</v>
      </c>
      <c r="R103">
        <v>749661.10480284702</v>
      </c>
    </row>
    <row r="104" spans="1:18" x14ac:dyDescent="0.25">
      <c r="A104" t="s">
        <v>687</v>
      </c>
      <c r="B104">
        <v>2015</v>
      </c>
      <c r="C104">
        <v>67053053.015470497</v>
      </c>
      <c r="D104">
        <v>66870012.6230717</v>
      </c>
      <c r="E104">
        <v>18542884.629964799</v>
      </c>
      <c r="F104">
        <v>48510168.385505699</v>
      </c>
      <c r="G104">
        <v>47183125.540614098</v>
      </c>
      <c r="H104">
        <v>1327042.84489155</v>
      </c>
      <c r="I104">
        <v>30134.698748588598</v>
      </c>
      <c r="J104">
        <v>30134.698748588598</v>
      </c>
      <c r="K104">
        <v>0</v>
      </c>
      <c r="L104">
        <v>1357177.54364014</v>
      </c>
      <c r="M104">
        <v>623899.87409114803</v>
      </c>
      <c r="N104">
        <v>733277.66954898799</v>
      </c>
      <c r="O104">
        <v>-64733.797311782801</v>
      </c>
      <c r="R104">
        <v>668543.87223720597</v>
      </c>
    </row>
    <row r="105" spans="1:18" x14ac:dyDescent="0.25">
      <c r="A105" t="s">
        <v>687</v>
      </c>
      <c r="B105">
        <v>2016</v>
      </c>
      <c r="C105">
        <v>60194067.924022697</v>
      </c>
      <c r="D105">
        <v>60005171.935558297</v>
      </c>
      <c r="E105">
        <v>20165827.3684978</v>
      </c>
      <c r="F105">
        <v>40028240.555524804</v>
      </c>
      <c r="G105">
        <v>38623326.641321197</v>
      </c>
      <c r="H105">
        <v>1404913.9142036401</v>
      </c>
      <c r="I105">
        <v>645788.16056251503</v>
      </c>
      <c r="J105">
        <v>22431.398630142201</v>
      </c>
      <c r="K105">
        <v>-623356.76193237305</v>
      </c>
      <c r="L105">
        <v>2050702.07476616</v>
      </c>
      <c r="M105">
        <v>689470.357894897</v>
      </c>
      <c r="N105">
        <v>1361231.71687126</v>
      </c>
      <c r="O105">
        <v>-61222.370461225502</v>
      </c>
      <c r="R105">
        <v>1300009.34641004</v>
      </c>
    </row>
    <row r="106" spans="1:18" x14ac:dyDescent="0.25">
      <c r="A106" t="s">
        <v>687</v>
      </c>
      <c r="B106">
        <v>2017</v>
      </c>
      <c r="C106">
        <v>25644319.083094601</v>
      </c>
      <c r="D106">
        <v>25423217.428922702</v>
      </c>
      <c r="E106">
        <v>19505564.779043201</v>
      </c>
      <c r="F106">
        <v>6138754.3040514002</v>
      </c>
      <c r="G106">
        <v>5840093.43087673</v>
      </c>
      <c r="H106">
        <v>298660.87317466701</v>
      </c>
      <c r="I106">
        <v>-371589.69104290003</v>
      </c>
      <c r="J106">
        <v>32412.8079414368</v>
      </c>
      <c r="K106">
        <v>404002.49898433703</v>
      </c>
      <c r="L106">
        <v>-72928.817868232698</v>
      </c>
      <c r="M106">
        <v>170167.241692543</v>
      </c>
      <c r="N106">
        <v>-243096.05956077599</v>
      </c>
      <c r="O106">
        <v>-2315.2005672454802</v>
      </c>
      <c r="R106">
        <v>-245411.26012802101</v>
      </c>
    </row>
    <row r="107" spans="1:18" x14ac:dyDescent="0.25">
      <c r="A107" t="s">
        <v>687</v>
      </c>
      <c r="B107">
        <v>2018</v>
      </c>
      <c r="C107">
        <v>23569239.851832401</v>
      </c>
      <c r="D107">
        <v>23362348.857522</v>
      </c>
      <c r="E107">
        <v>18584255.788922299</v>
      </c>
      <c r="F107">
        <v>4984984.06291008</v>
      </c>
      <c r="G107">
        <v>4728003.66997719</v>
      </c>
      <c r="H107">
        <v>256980.39293289199</v>
      </c>
      <c r="I107">
        <v>0</v>
      </c>
      <c r="J107">
        <v>28311.399221420299</v>
      </c>
      <c r="K107">
        <v>28311.399221420299</v>
      </c>
      <c r="L107">
        <v>256980.39293289199</v>
      </c>
      <c r="M107">
        <v>83845.297694206194</v>
      </c>
      <c r="N107">
        <v>173135.09523868599</v>
      </c>
      <c r="O107">
        <v>-40289.298892021201</v>
      </c>
      <c r="R107">
        <v>132845.79634666399</v>
      </c>
    </row>
    <row r="108" spans="1:18" x14ac:dyDescent="0.25">
      <c r="A108" t="s">
        <v>687</v>
      </c>
      <c r="B108">
        <v>2019</v>
      </c>
      <c r="C108">
        <v>24616071.888804398</v>
      </c>
      <c r="D108">
        <v>24388936.671376199</v>
      </c>
      <c r="E108">
        <v>19023159.859657299</v>
      </c>
      <c r="F108">
        <v>5592912.02914715</v>
      </c>
      <c r="G108">
        <v>5647939.6333694514</v>
      </c>
      <c r="H108">
        <v>-55027.604222297698</v>
      </c>
      <c r="I108">
        <v>-91322.407007217407</v>
      </c>
      <c r="J108">
        <v>10537.2008085251</v>
      </c>
      <c r="K108">
        <v>101859.607815742</v>
      </c>
      <c r="L108">
        <v>-146350.01122951499</v>
      </c>
      <c r="M108">
        <v>107713.60826492299</v>
      </c>
      <c r="N108">
        <v>-254063.619494438</v>
      </c>
      <c r="O108">
        <v>-17562.001347541802</v>
      </c>
      <c r="R108">
        <v>-271625.62084197998</v>
      </c>
    </row>
    <row r="109" spans="1:18" x14ac:dyDescent="0.25">
      <c r="A109" t="s">
        <v>687</v>
      </c>
      <c r="B109">
        <v>2020</v>
      </c>
      <c r="C109">
        <v>24959694.447517399</v>
      </c>
      <c r="D109">
        <v>24733903.928995099</v>
      </c>
      <c r="E109">
        <v>19624090.809822101</v>
      </c>
      <c r="F109">
        <v>5335603.6376953097</v>
      </c>
      <c r="G109">
        <v>4953496.6063499497</v>
      </c>
      <c r="H109">
        <v>382107.03134536702</v>
      </c>
      <c r="I109">
        <v>-39368.603229522698</v>
      </c>
      <c r="J109">
        <v>16210.6013298035</v>
      </c>
      <c r="K109">
        <v>55579.204559326201</v>
      </c>
      <c r="L109">
        <v>342738.42811584502</v>
      </c>
      <c r="M109">
        <v>61368.705034256003</v>
      </c>
      <c r="N109">
        <v>281369.72308158898</v>
      </c>
      <c r="O109">
        <v>-14318.5925745964</v>
      </c>
      <c r="R109">
        <v>267051.13050699199</v>
      </c>
    </row>
    <row r="110" spans="1:18" x14ac:dyDescent="0.25">
      <c r="A110" t="s">
        <v>204</v>
      </c>
      <c r="B110">
        <v>2011</v>
      </c>
      <c r="C110">
        <v>4695296.1710794</v>
      </c>
      <c r="D110">
        <v>4658786.1977771502</v>
      </c>
      <c r="H110">
        <v>360185.50122594798</v>
      </c>
      <c r="I110">
        <v>-13262.473911047</v>
      </c>
      <c r="J110">
        <v>7995.0074435472497</v>
      </c>
      <c r="K110">
        <v>21257.481354594202</v>
      </c>
      <c r="L110">
        <v>346923.027314901</v>
      </c>
      <c r="M110">
        <v>103760.42028045699</v>
      </c>
      <c r="N110">
        <v>243162.60703444501</v>
      </c>
      <c r="R110">
        <v>243162.60703444501</v>
      </c>
    </row>
    <row r="111" spans="1:18" x14ac:dyDescent="0.25">
      <c r="A111" t="s">
        <v>204</v>
      </c>
      <c r="B111">
        <v>2012</v>
      </c>
      <c r="C111">
        <v>5225285.6034219302</v>
      </c>
      <c r="D111">
        <v>5197289.2558215903</v>
      </c>
      <c r="H111">
        <v>457356.79966926598</v>
      </c>
      <c r="I111">
        <v>-17116.575588822401</v>
      </c>
      <c r="J111">
        <v>6114.0993816852597</v>
      </c>
      <c r="K111">
        <v>23230.6749705076</v>
      </c>
      <c r="L111">
        <v>440240.22408044297</v>
      </c>
      <c r="M111">
        <v>140429.01458573301</v>
      </c>
      <c r="N111">
        <v>299811.20949471003</v>
      </c>
      <c r="R111">
        <v>299811.20949471003</v>
      </c>
    </row>
    <row r="112" spans="1:18" x14ac:dyDescent="0.25">
      <c r="A112" t="s">
        <v>204</v>
      </c>
      <c r="B112">
        <v>2013</v>
      </c>
      <c r="C112">
        <v>5582497.36350918</v>
      </c>
      <c r="D112">
        <v>5542202.8207290201</v>
      </c>
      <c r="H112">
        <v>373220.30715394003</v>
      </c>
      <c r="I112">
        <v>-31883.412093043298</v>
      </c>
      <c r="J112">
        <v>5957.7118492126501</v>
      </c>
      <c r="K112">
        <v>37841.123942256003</v>
      </c>
      <c r="L112">
        <v>341336.89506089699</v>
      </c>
      <c r="M112">
        <v>121869.68481552599</v>
      </c>
      <c r="N112">
        <v>219467.21024537101</v>
      </c>
      <c r="R112">
        <v>219467.21024537101</v>
      </c>
    </row>
    <row r="113" spans="1:18" x14ac:dyDescent="0.25">
      <c r="A113" t="s">
        <v>204</v>
      </c>
      <c r="B113">
        <v>2014</v>
      </c>
      <c r="C113">
        <v>5204857.7678558799</v>
      </c>
      <c r="D113">
        <v>5168987.16564989</v>
      </c>
      <c r="H113">
        <v>369520.01609778398</v>
      </c>
      <c r="I113">
        <v>-13180.276105880699</v>
      </c>
      <c r="J113">
        <v>8430.7145614624005</v>
      </c>
      <c r="K113">
        <v>21610.9906673431</v>
      </c>
      <c r="L113">
        <v>356339.73999190301</v>
      </c>
      <c r="M113">
        <v>120382.93082189601</v>
      </c>
      <c r="N113">
        <v>235956.809170008</v>
      </c>
      <c r="R113">
        <v>235956.809170008</v>
      </c>
    </row>
    <row r="114" spans="1:18" x14ac:dyDescent="0.25">
      <c r="A114" t="s">
        <v>204</v>
      </c>
      <c r="B114">
        <v>2015</v>
      </c>
      <c r="C114">
        <v>5083260.8509238996</v>
      </c>
      <c r="D114">
        <v>5036687.3563246699</v>
      </c>
      <c r="H114">
        <v>345738.438950777</v>
      </c>
      <c r="I114">
        <v>-17488.8757858276</v>
      </c>
      <c r="J114">
        <v>4882.8192168474197</v>
      </c>
      <c r="K114">
        <v>22371.6950026751</v>
      </c>
      <c r="L114">
        <v>328249.56316494901</v>
      </c>
      <c r="M114">
        <v>109932.564825058</v>
      </c>
      <c r="N114">
        <v>218316.998339891</v>
      </c>
      <c r="R114">
        <v>218316.998339891</v>
      </c>
    </row>
    <row r="115" spans="1:18" x14ac:dyDescent="0.25">
      <c r="A115" t="s">
        <v>204</v>
      </c>
      <c r="B115">
        <v>2016</v>
      </c>
      <c r="C115">
        <v>5135126.1170539903</v>
      </c>
      <c r="D115">
        <v>5103005.5952682504</v>
      </c>
      <c r="H115">
        <v>334923.26952838898</v>
      </c>
      <c r="I115">
        <v>-17026.8701891899</v>
      </c>
      <c r="J115">
        <v>4125.7456769943201</v>
      </c>
      <c r="K115">
        <v>21152.615866184198</v>
      </c>
      <c r="L115">
        <v>317896.39933919901</v>
      </c>
      <c r="M115">
        <v>106423.99975490601</v>
      </c>
      <c r="N115">
        <v>211472.39958429299</v>
      </c>
      <c r="R115">
        <v>211472.39958429299</v>
      </c>
    </row>
    <row r="116" spans="1:18" x14ac:dyDescent="0.25">
      <c r="A116" t="s">
        <v>204</v>
      </c>
      <c r="B116">
        <v>2017</v>
      </c>
      <c r="C116">
        <v>6138171.1281561898</v>
      </c>
      <c r="D116">
        <v>6108436.8938205196</v>
      </c>
      <c r="H116">
        <v>391505.34940123599</v>
      </c>
      <c r="I116">
        <v>-24333.788354396798</v>
      </c>
      <c r="J116">
        <v>6900.7697482109097</v>
      </c>
      <c r="K116">
        <v>31234.558102607702</v>
      </c>
      <c r="L116">
        <v>367171.56104683899</v>
      </c>
      <c r="M116">
        <v>121912.39958548501</v>
      </c>
      <c r="N116">
        <v>245259.16146135301</v>
      </c>
      <c r="R116">
        <v>245259.16146135301</v>
      </c>
    </row>
    <row r="117" spans="1:18" x14ac:dyDescent="0.25">
      <c r="A117" t="s">
        <v>204</v>
      </c>
      <c r="B117">
        <v>2018</v>
      </c>
      <c r="C117">
        <v>5887550.6017736197</v>
      </c>
      <c r="D117">
        <v>5846211.5009425897</v>
      </c>
      <c r="H117">
        <v>270413.64126312698</v>
      </c>
      <c r="I117">
        <v>-19082.579615831401</v>
      </c>
      <c r="J117">
        <v>5954.0030002594003</v>
      </c>
      <c r="K117">
        <v>25036.5826160908</v>
      </c>
      <c r="L117">
        <v>251331.06164729601</v>
      </c>
      <c r="M117">
        <v>96796.058776140198</v>
      </c>
      <c r="N117">
        <v>154535.002871156</v>
      </c>
      <c r="R117">
        <v>154535.002871156</v>
      </c>
    </row>
    <row r="118" spans="1:18" x14ac:dyDescent="0.25">
      <c r="A118" t="s">
        <v>204</v>
      </c>
      <c r="B118">
        <v>2019</v>
      </c>
      <c r="C118">
        <v>6389240.0555675002</v>
      </c>
      <c r="D118">
        <v>6348039.3659328204</v>
      </c>
      <c r="H118">
        <v>229125.26396238801</v>
      </c>
      <c r="I118">
        <v>3511.74794268608</v>
      </c>
      <c r="J118">
        <v>23747.549507498701</v>
      </c>
      <c r="K118">
        <v>20235.8015648127</v>
      </c>
      <c r="L118">
        <v>232637.011905074</v>
      </c>
      <c r="M118">
        <v>66059.281597495094</v>
      </c>
      <c r="N118">
        <v>166577.73030757901</v>
      </c>
      <c r="R118">
        <v>166577.73030757901</v>
      </c>
    </row>
    <row r="119" spans="1:18" x14ac:dyDescent="0.25">
      <c r="A119" t="s">
        <v>204</v>
      </c>
      <c r="B119">
        <v>2020</v>
      </c>
      <c r="C119">
        <v>5912557.0964336414</v>
      </c>
      <c r="D119">
        <v>5852911.4807861997</v>
      </c>
      <c r="H119">
        <v>-31482.4596261978</v>
      </c>
      <c r="I119">
        <v>-14666.2908267975</v>
      </c>
      <c r="J119">
        <v>4281.3494557142303</v>
      </c>
      <c r="K119">
        <v>18947.6402825117</v>
      </c>
      <c r="L119">
        <v>-46148.7504529953</v>
      </c>
      <c r="M119">
        <v>44500.756093859702</v>
      </c>
      <c r="N119">
        <v>-90649.506546855002</v>
      </c>
      <c r="R119">
        <v>-90649.506546855002</v>
      </c>
    </row>
    <row r="120" spans="1:18" x14ac:dyDescent="0.25">
      <c r="A120" t="s">
        <v>524</v>
      </c>
      <c r="B120">
        <v>2011</v>
      </c>
      <c r="C120">
        <v>4011478.3673027698</v>
      </c>
      <c r="D120">
        <v>3950211.1516926801</v>
      </c>
      <c r="H120">
        <v>129033.888871419</v>
      </c>
      <c r="I120">
        <v>46378.436439595302</v>
      </c>
      <c r="J120">
        <v>62251.048855700603</v>
      </c>
      <c r="K120">
        <v>15872.612416105299</v>
      </c>
      <c r="L120">
        <v>175412.32531101399</v>
      </c>
      <c r="M120">
        <v>38532.893309828003</v>
      </c>
      <c r="N120">
        <v>136879.43200118601</v>
      </c>
      <c r="O120">
        <v>-93.624335077643394</v>
      </c>
      <c r="Q120">
        <v>93.624335077643394</v>
      </c>
      <c r="R120">
        <v>136785.807666109</v>
      </c>
    </row>
    <row r="121" spans="1:18" x14ac:dyDescent="0.25">
      <c r="A121" t="s">
        <v>524</v>
      </c>
      <c r="B121">
        <v>2012</v>
      </c>
      <c r="C121">
        <v>4284233.9918053914</v>
      </c>
      <c r="D121">
        <v>4222509.4167541098</v>
      </c>
      <c r="H121">
        <v>136484.80908127601</v>
      </c>
      <c r="I121">
        <v>51949.495982312401</v>
      </c>
      <c r="J121">
        <v>67461.250727460807</v>
      </c>
      <c r="K121">
        <v>15511.754745148401</v>
      </c>
      <c r="L121">
        <v>188434.30506358799</v>
      </c>
      <c r="M121">
        <v>41065.298941042201</v>
      </c>
      <c r="N121">
        <v>147369.00612254601</v>
      </c>
      <c r="R121">
        <v>147369.00612254601</v>
      </c>
    </row>
    <row r="122" spans="1:18" x14ac:dyDescent="0.25">
      <c r="A122" t="s">
        <v>524</v>
      </c>
      <c r="B122">
        <v>2013</v>
      </c>
      <c r="C122">
        <v>5105238.8491811603</v>
      </c>
      <c r="D122">
        <v>5035229.2623941302</v>
      </c>
      <c r="H122">
        <v>226799.45126767401</v>
      </c>
      <c r="I122">
        <v>65988.726909381701</v>
      </c>
      <c r="J122">
        <v>81854.076349895302</v>
      </c>
      <c r="K122">
        <v>15865.349440513601</v>
      </c>
      <c r="L122">
        <v>292788.17817705602</v>
      </c>
      <c r="M122">
        <v>69140.429666756594</v>
      </c>
      <c r="N122">
        <v>223647.74851029899</v>
      </c>
      <c r="R122">
        <v>223647.74851029899</v>
      </c>
    </row>
    <row r="123" spans="1:18" x14ac:dyDescent="0.25">
      <c r="A123" t="s">
        <v>524</v>
      </c>
      <c r="B123">
        <v>2014</v>
      </c>
      <c r="C123">
        <v>5978115.8440744104</v>
      </c>
      <c r="D123">
        <v>5902452.2226174297</v>
      </c>
      <c r="H123">
        <v>286638.68058857799</v>
      </c>
      <c r="I123">
        <v>61695.834636725602</v>
      </c>
      <c r="J123">
        <v>73766.892924350803</v>
      </c>
      <c r="K123">
        <v>12071.058287625199</v>
      </c>
      <c r="L123">
        <v>348334.515225304</v>
      </c>
      <c r="M123">
        <v>93025.354811397701</v>
      </c>
      <c r="N123">
        <v>255309.16041390601</v>
      </c>
      <c r="R123">
        <v>255309.16041390601</v>
      </c>
    </row>
    <row r="124" spans="1:18" x14ac:dyDescent="0.25">
      <c r="A124" t="s">
        <v>524</v>
      </c>
      <c r="B124">
        <v>2015</v>
      </c>
      <c r="C124">
        <v>5714407.5215223497</v>
      </c>
      <c r="D124">
        <v>5632767.3551088898</v>
      </c>
      <c r="H124">
        <v>263905.53497153101</v>
      </c>
      <c r="I124">
        <v>85442.965766545196</v>
      </c>
      <c r="J124">
        <v>91954.672908630499</v>
      </c>
      <c r="K124">
        <v>6511.7071420852999</v>
      </c>
      <c r="L124">
        <v>349348.50073807599</v>
      </c>
      <c r="M124">
        <v>86506.329973031505</v>
      </c>
      <c r="N124">
        <v>262842.17076504498</v>
      </c>
      <c r="R124">
        <v>262842.17076504498</v>
      </c>
    </row>
    <row r="125" spans="1:18" x14ac:dyDescent="0.25">
      <c r="A125" t="s">
        <v>524</v>
      </c>
      <c r="B125">
        <v>2016</v>
      </c>
      <c r="C125">
        <v>5618488.3070151201</v>
      </c>
      <c r="D125">
        <v>5470290.8537609503</v>
      </c>
      <c r="H125">
        <v>204338.56403822699</v>
      </c>
      <c r="I125">
        <v>91902.766624808195</v>
      </c>
      <c r="J125">
        <v>95377.958977166301</v>
      </c>
      <c r="K125">
        <v>3475.1923523580899</v>
      </c>
      <c r="L125">
        <v>296241.33066303498</v>
      </c>
      <c r="M125">
        <v>69416.236129803394</v>
      </c>
      <c r="N125">
        <v>226825.09453323201</v>
      </c>
      <c r="R125">
        <v>226825.09453323201</v>
      </c>
    </row>
    <row r="126" spans="1:18" x14ac:dyDescent="0.25">
      <c r="A126" t="s">
        <v>524</v>
      </c>
      <c r="B126">
        <v>2017</v>
      </c>
      <c r="C126">
        <v>5839211.0936531099</v>
      </c>
      <c r="D126">
        <v>5827896.4157946799</v>
      </c>
      <c r="H126">
        <v>188442.39914529299</v>
      </c>
      <c r="I126">
        <v>99731.496941743797</v>
      </c>
      <c r="J126">
        <v>102361.14397666699</v>
      </c>
      <c r="K126">
        <v>2629.64703492331</v>
      </c>
      <c r="L126">
        <v>288173.89608703699</v>
      </c>
      <c r="M126">
        <v>62264.8208369239</v>
      </c>
      <c r="N126">
        <v>225909.075250113</v>
      </c>
      <c r="R126">
        <v>225909.075250113</v>
      </c>
    </row>
    <row r="127" spans="1:18" x14ac:dyDescent="0.25">
      <c r="A127" t="s">
        <v>524</v>
      </c>
      <c r="B127">
        <v>2018</v>
      </c>
      <c r="C127">
        <v>6956992.59067214</v>
      </c>
      <c r="D127">
        <v>6935266.2047240697</v>
      </c>
      <c r="H127">
        <v>242692.03229403499</v>
      </c>
      <c r="I127">
        <v>131668.19634842899</v>
      </c>
      <c r="J127">
        <v>133502.487272739</v>
      </c>
      <c r="K127">
        <v>1834.2909243106801</v>
      </c>
      <c r="L127">
        <v>374360.22864246398</v>
      </c>
      <c r="M127">
        <v>79207.704913258596</v>
      </c>
      <c r="N127">
        <v>295152.52372920502</v>
      </c>
      <c r="O127">
        <v>-1303.0106565952301</v>
      </c>
      <c r="Q127">
        <v>1303.0106565952301</v>
      </c>
      <c r="R127">
        <v>293849.51307261002</v>
      </c>
    </row>
    <row r="128" spans="1:18" x14ac:dyDescent="0.25">
      <c r="A128" t="s">
        <v>524</v>
      </c>
      <c r="B128">
        <v>2019</v>
      </c>
      <c r="C128">
        <v>7203651.6049636696</v>
      </c>
      <c r="D128">
        <v>7180626.0707882503</v>
      </c>
      <c r="H128">
        <v>255853.69580099199</v>
      </c>
      <c r="I128">
        <v>131807.68346156401</v>
      </c>
      <c r="J128">
        <v>133496.83452419101</v>
      </c>
      <c r="K128">
        <v>1689.15106374997</v>
      </c>
      <c r="L128">
        <v>387661.37926255597</v>
      </c>
      <c r="M128">
        <v>83406.986604167294</v>
      </c>
      <c r="N128">
        <v>304254.392658389</v>
      </c>
      <c r="O128">
        <v>-1342.3438346666001</v>
      </c>
      <c r="Q128">
        <v>1342.3438346666001</v>
      </c>
      <c r="R128">
        <v>302912.04882372299</v>
      </c>
    </row>
    <row r="129" spans="1:18" x14ac:dyDescent="0.25">
      <c r="A129" t="s">
        <v>524</v>
      </c>
      <c r="B129">
        <v>2020</v>
      </c>
      <c r="C129">
        <v>8353204.1241489304</v>
      </c>
      <c r="D129">
        <v>8313112.6037137099</v>
      </c>
      <c r="H129">
        <v>395312.61722639803</v>
      </c>
      <c r="I129">
        <v>124365.263116833</v>
      </c>
      <c r="J129">
        <v>125436.939626498</v>
      </c>
      <c r="K129">
        <v>1071.6765096650199</v>
      </c>
      <c r="L129">
        <v>519677.88034322998</v>
      </c>
      <c r="M129">
        <v>129510.70718508201</v>
      </c>
      <c r="N129">
        <v>390167.17315814801</v>
      </c>
      <c r="R129">
        <v>390167.17315814801</v>
      </c>
    </row>
    <row r="130" spans="1:18" x14ac:dyDescent="0.25">
      <c r="A130" t="s">
        <v>688</v>
      </c>
      <c r="B130">
        <v>2011</v>
      </c>
    </row>
    <row r="131" spans="1:18" x14ac:dyDescent="0.25">
      <c r="A131" t="s">
        <v>688</v>
      </c>
      <c r="B131">
        <v>2012</v>
      </c>
    </row>
    <row r="132" spans="1:18" x14ac:dyDescent="0.25">
      <c r="A132" t="s">
        <v>688</v>
      </c>
      <c r="B132">
        <v>2013</v>
      </c>
    </row>
    <row r="133" spans="1:18" x14ac:dyDescent="0.25">
      <c r="A133" t="s">
        <v>688</v>
      </c>
      <c r="B133">
        <v>2014</v>
      </c>
    </row>
    <row r="134" spans="1:18" x14ac:dyDescent="0.25">
      <c r="A134" t="s">
        <v>688</v>
      </c>
      <c r="B134">
        <v>2015</v>
      </c>
    </row>
    <row r="135" spans="1:18" x14ac:dyDescent="0.25">
      <c r="A135" t="s">
        <v>688</v>
      </c>
      <c r="B135">
        <v>2016</v>
      </c>
    </row>
    <row r="136" spans="1:18" x14ac:dyDescent="0.25">
      <c r="A136" t="s">
        <v>688</v>
      </c>
      <c r="B136">
        <v>2017</v>
      </c>
    </row>
    <row r="137" spans="1:18" x14ac:dyDescent="0.25">
      <c r="A137" t="s">
        <v>688</v>
      </c>
      <c r="B137">
        <v>2018</v>
      </c>
      <c r="C137">
        <v>13912.743350111999</v>
      </c>
      <c r="D137">
        <v>13912.743350111999</v>
      </c>
    </row>
    <row r="138" spans="1:18" x14ac:dyDescent="0.25">
      <c r="A138" t="s">
        <v>688</v>
      </c>
      <c r="B138">
        <v>2019</v>
      </c>
      <c r="C138">
        <v>8319.6544153811901</v>
      </c>
      <c r="D138">
        <v>8319.6544153811901</v>
      </c>
    </row>
    <row r="139" spans="1:18" x14ac:dyDescent="0.25">
      <c r="A139" t="s">
        <v>688</v>
      </c>
      <c r="B139">
        <v>2020</v>
      </c>
      <c r="C139">
        <v>8994.6378648281097</v>
      </c>
      <c r="D139">
        <v>8994.6378648281097</v>
      </c>
    </row>
    <row r="140" spans="1:18" x14ac:dyDescent="0.25">
      <c r="A140" t="s">
        <v>410</v>
      </c>
      <c r="B140">
        <v>2011</v>
      </c>
      <c r="C140">
        <v>1600723.20729911</v>
      </c>
      <c r="D140">
        <v>1569682.49956369</v>
      </c>
      <c r="E140">
        <v>1092970.5343627899</v>
      </c>
      <c r="F140">
        <v>507752.67293632001</v>
      </c>
      <c r="G140">
        <v>305481.49501204502</v>
      </c>
      <c r="H140">
        <v>202271.17792427499</v>
      </c>
      <c r="I140">
        <v>-4354.6888488531104</v>
      </c>
      <c r="J140">
        <v>18183.319086432501</v>
      </c>
      <c r="K140">
        <v>22538.007935285601</v>
      </c>
      <c r="L140">
        <v>197916.489075422</v>
      </c>
      <c r="M140">
        <v>59884.559496641203</v>
      </c>
      <c r="N140">
        <v>138031.92957878101</v>
      </c>
      <c r="R140">
        <v>138031.92957878101</v>
      </c>
    </row>
    <row r="141" spans="1:18" x14ac:dyDescent="0.25">
      <c r="A141" t="s">
        <v>410</v>
      </c>
      <c r="B141">
        <v>2012</v>
      </c>
      <c r="C141">
        <v>1529674.85963631</v>
      </c>
      <c r="D141">
        <v>1477452.8009702</v>
      </c>
      <c r="E141">
        <v>1074971.9219577301</v>
      </c>
      <c r="F141">
        <v>454702.93767857598</v>
      </c>
      <c r="G141">
        <v>291970.899951339</v>
      </c>
      <c r="H141">
        <v>162732.03772723701</v>
      </c>
      <c r="I141">
        <v>-2258.6458990573901</v>
      </c>
      <c r="J141">
        <v>12785.1444286108</v>
      </c>
      <c r="K141">
        <v>15043.790327668199</v>
      </c>
      <c r="L141">
        <v>160473.39182817901</v>
      </c>
      <c r="M141">
        <v>47243.972888588898</v>
      </c>
      <c r="N141">
        <v>113229.41893959</v>
      </c>
      <c r="R141">
        <v>113229.41893959</v>
      </c>
    </row>
    <row r="142" spans="1:18" x14ac:dyDescent="0.25">
      <c r="A142" t="s">
        <v>410</v>
      </c>
      <c r="B142">
        <v>2013</v>
      </c>
      <c r="C142">
        <v>1922279.91774881</v>
      </c>
      <c r="D142">
        <v>1888040.40257263</v>
      </c>
      <c r="E142">
        <v>1429216.2496122101</v>
      </c>
      <c r="F142">
        <v>493063.66813659703</v>
      </c>
      <c r="G142">
        <v>337495.38387966203</v>
      </c>
      <c r="H142">
        <v>155568.284256935</v>
      </c>
      <c r="I142">
        <v>-838.42797982692696</v>
      </c>
      <c r="J142">
        <v>19939.151520252199</v>
      </c>
      <c r="K142">
        <v>20777.579500079199</v>
      </c>
      <c r="L142">
        <v>154729.85627710799</v>
      </c>
      <c r="M142">
        <v>72607.078253030806</v>
      </c>
      <c r="N142">
        <v>82122.778024077401</v>
      </c>
      <c r="R142">
        <v>82122.778024077401</v>
      </c>
    </row>
    <row r="143" spans="1:18" x14ac:dyDescent="0.25">
      <c r="A143" t="s">
        <v>410</v>
      </c>
      <c r="B143">
        <v>2014</v>
      </c>
      <c r="C143">
        <v>2096893.92190993</v>
      </c>
      <c r="D143">
        <v>2049973.2524889701</v>
      </c>
      <c r="E143">
        <v>1527415.70571721</v>
      </c>
      <c r="F143">
        <v>569478.21619272197</v>
      </c>
      <c r="G143">
        <v>386940.50450146198</v>
      </c>
      <c r="H143">
        <v>182537.71169125999</v>
      </c>
      <c r="I143">
        <v>-738.897425532341</v>
      </c>
      <c r="J143">
        <v>16326.7649257183</v>
      </c>
      <c r="K143">
        <v>17065.662351250601</v>
      </c>
      <c r="L143">
        <v>181798.814265728</v>
      </c>
      <c r="M143">
        <v>70327.7379584312</v>
      </c>
      <c r="N143">
        <v>111471.076307297</v>
      </c>
      <c r="R143">
        <v>111471.076307297</v>
      </c>
    </row>
    <row r="144" spans="1:18" x14ac:dyDescent="0.25">
      <c r="A144" t="s">
        <v>410</v>
      </c>
      <c r="B144">
        <v>2015</v>
      </c>
      <c r="C144">
        <v>2055751.5057159699</v>
      </c>
      <c r="D144">
        <v>1989670.3940742</v>
      </c>
      <c r="E144">
        <v>1466321.7299627101</v>
      </c>
      <c r="F144">
        <v>589429.77575326001</v>
      </c>
      <c r="G144">
        <v>360978.38020885002</v>
      </c>
      <c r="H144">
        <v>228451.39554441001</v>
      </c>
      <c r="I144">
        <v>1280.0215330123899</v>
      </c>
      <c r="J144">
        <v>14279.4010527134</v>
      </c>
      <c r="K144">
        <v>12999.379519701</v>
      </c>
      <c r="L144">
        <v>229731.417077422</v>
      </c>
      <c r="M144">
        <v>60075.975656032599</v>
      </c>
      <c r="N144">
        <v>169655.44142138999</v>
      </c>
      <c r="R144">
        <v>169655.44142138999</v>
      </c>
    </row>
    <row r="145" spans="1:18" x14ac:dyDescent="0.25">
      <c r="A145" t="s">
        <v>410</v>
      </c>
      <c r="B145">
        <v>2016</v>
      </c>
      <c r="C145">
        <v>2288327.68489182</v>
      </c>
      <c r="D145">
        <v>2191055.2873306298</v>
      </c>
      <c r="E145">
        <v>1591027.6880621901</v>
      </c>
      <c r="F145">
        <v>697299.99682962894</v>
      </c>
      <c r="G145">
        <v>393320.56262576598</v>
      </c>
      <c r="H145">
        <v>303979.43420386303</v>
      </c>
      <c r="I145">
        <v>-5505.4820355176898</v>
      </c>
      <c r="J145">
        <v>12974.907955050499</v>
      </c>
      <c r="K145">
        <v>18480.389990568201</v>
      </c>
      <c r="L145">
        <v>298473.95216834499</v>
      </c>
      <c r="M145">
        <v>83444.855969667406</v>
      </c>
      <c r="N145">
        <v>215029.09619867799</v>
      </c>
      <c r="R145">
        <v>215029.09619867799</v>
      </c>
    </row>
    <row r="146" spans="1:18" x14ac:dyDescent="0.25">
      <c r="A146" t="s">
        <v>410</v>
      </c>
      <c r="B146">
        <v>2017</v>
      </c>
      <c r="C146">
        <v>2654532.6741635799</v>
      </c>
      <c r="D146">
        <v>2577372.7544277902</v>
      </c>
      <c r="E146">
        <v>1831856.81214631</v>
      </c>
      <c r="F146">
        <v>822675.86201727402</v>
      </c>
      <c r="G146">
        <v>452295.00937163801</v>
      </c>
      <c r="H146">
        <v>370380.85264563601</v>
      </c>
      <c r="I146">
        <v>22054.820948839199</v>
      </c>
      <c r="J146">
        <v>37352.599838376002</v>
      </c>
      <c r="K146">
        <v>15297.778889536899</v>
      </c>
      <c r="L146">
        <v>392435.67359447503</v>
      </c>
      <c r="M146">
        <v>111908.302384615</v>
      </c>
      <c r="N146">
        <v>280527.37120986002</v>
      </c>
      <c r="R146">
        <v>280527.37120986002</v>
      </c>
    </row>
    <row r="147" spans="1:18" x14ac:dyDescent="0.25">
      <c r="A147" t="s">
        <v>410</v>
      </c>
      <c r="B147">
        <v>2018</v>
      </c>
      <c r="C147">
        <v>2915935.33642769</v>
      </c>
      <c r="D147">
        <v>2837433.8554573101</v>
      </c>
      <c r="E147">
        <v>1843874.89583015</v>
      </c>
      <c r="F147">
        <v>1072060.44059753</v>
      </c>
      <c r="G147">
        <v>585618.693122864</v>
      </c>
      <c r="H147">
        <v>486441.74747467</v>
      </c>
      <c r="I147">
        <v>18592.179908752401</v>
      </c>
      <c r="J147">
        <v>34415.584592819199</v>
      </c>
      <c r="K147">
        <v>15823.4046840668</v>
      </c>
      <c r="L147">
        <v>505033.92738342303</v>
      </c>
      <c r="M147">
        <v>172635.17540931699</v>
      </c>
      <c r="N147">
        <v>332398.75197410601</v>
      </c>
      <c r="R147">
        <v>332398.75197410601</v>
      </c>
    </row>
    <row r="148" spans="1:18" x14ac:dyDescent="0.25">
      <c r="A148" t="s">
        <v>410</v>
      </c>
      <c r="B148">
        <v>2019</v>
      </c>
      <c r="C148">
        <v>3182172.1666278802</v>
      </c>
      <c r="D148">
        <v>3098456.3688640599</v>
      </c>
      <c r="E148">
        <v>2034415.42401123</v>
      </c>
      <c r="F148">
        <v>1147756.7426166499</v>
      </c>
      <c r="G148">
        <v>598425.02126979805</v>
      </c>
      <c r="H148">
        <v>549331.72134685505</v>
      </c>
      <c r="I148">
        <v>10553.8076839447</v>
      </c>
      <c r="J148">
        <v>26492.6291656494</v>
      </c>
      <c r="K148">
        <v>15938.821481704699</v>
      </c>
      <c r="L148">
        <v>559885.52903079998</v>
      </c>
      <c r="M148">
        <v>182057.165546417</v>
      </c>
      <c r="N148">
        <v>377828.36348438298</v>
      </c>
      <c r="R148">
        <v>377828.36348438298</v>
      </c>
    </row>
    <row r="149" spans="1:18" x14ac:dyDescent="0.25">
      <c r="A149" t="s">
        <v>410</v>
      </c>
      <c r="B149">
        <v>2020</v>
      </c>
      <c r="C149">
        <v>3408982.0860577798</v>
      </c>
      <c r="D149">
        <v>3338742.6627500099</v>
      </c>
      <c r="E149">
        <v>2127797.0881320201</v>
      </c>
      <c r="F149">
        <v>1281184.99792576</v>
      </c>
      <c r="G149">
        <v>681322.96598517895</v>
      </c>
      <c r="H149">
        <v>599862.03194057895</v>
      </c>
      <c r="I149">
        <v>35066.521177887902</v>
      </c>
      <c r="J149">
        <v>49640.711601972602</v>
      </c>
      <c r="K149">
        <v>14574.1904240847</v>
      </c>
      <c r="L149">
        <v>634928.55311846698</v>
      </c>
      <c r="M149">
        <v>178810.70312011201</v>
      </c>
      <c r="N149">
        <v>456117.84999835503</v>
      </c>
      <c r="R149">
        <v>456117.84999835503</v>
      </c>
    </row>
    <row r="150" spans="1:18" x14ac:dyDescent="0.25">
      <c r="A150" t="s">
        <v>689</v>
      </c>
      <c r="B150">
        <v>2011</v>
      </c>
      <c r="C150">
        <v>993505.50662541401</v>
      </c>
      <c r="D150">
        <v>931604.04180800903</v>
      </c>
      <c r="H150">
        <v>38685.019023656801</v>
      </c>
      <c r="I150">
        <v>-19753.969678044301</v>
      </c>
      <c r="J150">
        <v>5396.8564568758002</v>
      </c>
      <c r="K150">
        <v>25150.826134920098</v>
      </c>
      <c r="L150">
        <v>18931.0493456125</v>
      </c>
      <c r="M150">
        <v>8722.1791838407498</v>
      </c>
      <c r="N150">
        <v>10208.8701617718</v>
      </c>
      <c r="O150">
        <v>-610.72074985504196</v>
      </c>
      <c r="Q150">
        <v>610.72074985504196</v>
      </c>
      <c r="R150">
        <v>9598.1494119167292</v>
      </c>
    </row>
    <row r="151" spans="1:18" x14ac:dyDescent="0.25">
      <c r="A151" t="s">
        <v>689</v>
      </c>
      <c r="B151">
        <v>2012</v>
      </c>
      <c r="C151">
        <v>1032588.79112959</v>
      </c>
      <c r="D151">
        <v>966461.78489077103</v>
      </c>
      <c r="H151">
        <v>44772.518001318</v>
      </c>
      <c r="I151">
        <v>-15324.830452799801</v>
      </c>
      <c r="J151">
        <v>7556.2035301923797</v>
      </c>
      <c r="K151">
        <v>22881.033982992201</v>
      </c>
      <c r="L151">
        <v>29447.687548518199</v>
      </c>
      <c r="M151">
        <v>6777.7575579881704</v>
      </c>
      <c r="N151">
        <v>22669.929990529999</v>
      </c>
      <c r="O151">
        <v>-721.71177423000302</v>
      </c>
      <c r="Q151">
        <v>721.71177423000302</v>
      </c>
      <c r="R151">
        <v>21948.2182163</v>
      </c>
    </row>
    <row r="152" spans="1:18" x14ac:dyDescent="0.25">
      <c r="A152" t="s">
        <v>689</v>
      </c>
      <c r="B152">
        <v>2013</v>
      </c>
      <c r="C152">
        <v>997145.81786263001</v>
      </c>
      <c r="D152">
        <v>958746.15843451</v>
      </c>
      <c r="H152">
        <v>39074.039311051398</v>
      </c>
      <c r="I152">
        <v>-13599.304755806899</v>
      </c>
      <c r="J152">
        <v>4737.2083801031104</v>
      </c>
      <c r="K152">
        <v>18336.513135910001</v>
      </c>
      <c r="L152">
        <v>25474.734555244399</v>
      </c>
      <c r="M152">
        <v>6113.5501452684402</v>
      </c>
      <c r="N152">
        <v>19361.184409975998</v>
      </c>
      <c r="O152">
        <v>-653.69338345527603</v>
      </c>
      <c r="Q152">
        <v>653.69338345527603</v>
      </c>
      <c r="R152">
        <v>18707.4910265207</v>
      </c>
    </row>
    <row r="153" spans="1:18" x14ac:dyDescent="0.25">
      <c r="A153" t="s">
        <v>689</v>
      </c>
      <c r="B153">
        <v>2014</v>
      </c>
      <c r="C153">
        <v>931953.33281898499</v>
      </c>
      <c r="D153">
        <v>876411.87270331394</v>
      </c>
      <c r="H153">
        <v>43102.999475956</v>
      </c>
      <c r="I153">
        <v>-13349.0360891819</v>
      </c>
      <c r="J153">
        <v>4085.44851660728</v>
      </c>
      <c r="K153">
        <v>17434.484605789199</v>
      </c>
      <c r="L153">
        <v>29753.963386774099</v>
      </c>
      <c r="M153">
        <v>6792.8928530216199</v>
      </c>
      <c r="N153">
        <v>22961.070533752401</v>
      </c>
      <c r="O153">
        <v>-573.05548286438</v>
      </c>
      <c r="Q153">
        <v>573.05548286438</v>
      </c>
      <c r="R153">
        <v>22388.015050888102</v>
      </c>
    </row>
    <row r="154" spans="1:18" x14ac:dyDescent="0.25">
      <c r="A154" t="s">
        <v>689</v>
      </c>
      <c r="B154">
        <v>2015</v>
      </c>
      <c r="C154">
        <v>821921.63823711895</v>
      </c>
      <c r="D154">
        <v>794498.37552738201</v>
      </c>
      <c r="H154">
        <v>31360.001681447</v>
      </c>
      <c r="I154">
        <v>-6855.5435024499902</v>
      </c>
      <c r="J154">
        <v>5180.0342996120498</v>
      </c>
      <c r="K154">
        <v>12035.577802062</v>
      </c>
      <c r="L154">
        <v>24504.458178997</v>
      </c>
      <c r="M154">
        <v>4594.3137335777301</v>
      </c>
      <c r="N154">
        <v>19910.144445419301</v>
      </c>
      <c r="R154">
        <v>19910.144445419301</v>
      </c>
    </row>
    <row r="155" spans="1:18" x14ac:dyDescent="0.25">
      <c r="A155" t="s">
        <v>689</v>
      </c>
      <c r="B155">
        <v>2016</v>
      </c>
      <c r="C155">
        <v>763149.10749149299</v>
      </c>
      <c r="D155">
        <v>748687.91563081695</v>
      </c>
      <c r="H155">
        <v>28545.016078949</v>
      </c>
      <c r="I155">
        <v>-4514.7084145545996</v>
      </c>
      <c r="J155">
        <v>5301.06668615341</v>
      </c>
      <c r="K155">
        <v>9815.7751007080096</v>
      </c>
      <c r="L155">
        <v>24030.3076643944</v>
      </c>
      <c r="M155">
        <v>4877.3186631202698</v>
      </c>
      <c r="N155">
        <v>19152.989001274102</v>
      </c>
      <c r="R155">
        <v>19152.989001274102</v>
      </c>
    </row>
    <row r="156" spans="1:18" x14ac:dyDescent="0.25">
      <c r="A156" t="s">
        <v>689</v>
      </c>
      <c r="B156">
        <v>2017</v>
      </c>
      <c r="C156">
        <v>928809.54800128902</v>
      </c>
      <c r="D156">
        <v>896524.40347194695</v>
      </c>
      <c r="H156">
        <v>31661.508750915498</v>
      </c>
      <c r="I156">
        <v>-3322.0598196983301</v>
      </c>
      <c r="J156">
        <v>6539.7805764675104</v>
      </c>
      <c r="K156">
        <v>9861.8403961658496</v>
      </c>
      <c r="L156">
        <v>28339.448931217201</v>
      </c>
      <c r="M156">
        <v>6379.0744335651398</v>
      </c>
      <c r="N156">
        <v>21960.374497652101</v>
      </c>
      <c r="R156">
        <v>21960.374497652101</v>
      </c>
    </row>
    <row r="157" spans="1:18" x14ac:dyDescent="0.25">
      <c r="A157" t="s">
        <v>689</v>
      </c>
      <c r="B157">
        <v>2018</v>
      </c>
      <c r="C157">
        <v>946491.82694315899</v>
      </c>
      <c r="D157">
        <v>918062.60761749698</v>
      </c>
      <c r="H157">
        <v>25145.357670903199</v>
      </c>
      <c r="I157">
        <v>-4404.8172196149799</v>
      </c>
      <c r="J157">
        <v>4251.3871423006103</v>
      </c>
      <c r="K157">
        <v>8656.2043619155902</v>
      </c>
      <c r="L157">
        <v>20740.540451288201</v>
      </c>
      <c r="M157">
        <v>6422.3082362413397</v>
      </c>
      <c r="N157">
        <v>14318.232215046901</v>
      </c>
      <c r="R157">
        <v>14318.232215046901</v>
      </c>
    </row>
    <row r="158" spans="1:18" x14ac:dyDescent="0.25">
      <c r="A158" t="s">
        <v>689</v>
      </c>
      <c r="B158">
        <v>2019</v>
      </c>
      <c r="C158">
        <v>862356.55310046696</v>
      </c>
      <c r="D158">
        <v>825822.46645808197</v>
      </c>
      <c r="H158">
        <v>24535.052804946899</v>
      </c>
      <c r="I158">
        <v>-6144.9971997737903</v>
      </c>
      <c r="J158">
        <v>2055.8217322826399</v>
      </c>
      <c r="K158">
        <v>8200.8189320564306</v>
      </c>
      <c r="L158">
        <v>18390.0556051731</v>
      </c>
      <c r="M158">
        <v>423.52174484729801</v>
      </c>
      <c r="N158">
        <v>17966.533860325799</v>
      </c>
      <c r="R158">
        <v>17966.533860325799</v>
      </c>
    </row>
    <row r="159" spans="1:18" x14ac:dyDescent="0.25">
      <c r="A159" t="s">
        <v>689</v>
      </c>
      <c r="B159">
        <v>2020</v>
      </c>
      <c r="C159">
        <v>751005.63193976902</v>
      </c>
      <c r="D159">
        <v>746508.31300735497</v>
      </c>
      <c r="H159">
        <v>-8487.8458541631699</v>
      </c>
      <c r="I159">
        <v>-6434.9087262153598</v>
      </c>
      <c r="J159">
        <v>1004.99432623386</v>
      </c>
      <c r="K159">
        <v>7439.90305244923</v>
      </c>
      <c r="L159">
        <v>-14922.7545803785</v>
      </c>
      <c r="M159">
        <v>-796.38744533062004</v>
      </c>
      <c r="N159">
        <v>-14126.3671350479</v>
      </c>
      <c r="R159">
        <v>-14126.3671350479</v>
      </c>
    </row>
    <row r="160" spans="1:18" x14ac:dyDescent="0.25">
      <c r="A160" t="s">
        <v>690</v>
      </c>
      <c r="B160">
        <v>2011</v>
      </c>
      <c r="C160">
        <v>5391.0682075023697</v>
      </c>
      <c r="D160">
        <v>5356.7638087272599</v>
      </c>
      <c r="H160">
        <v>203.18759274482699</v>
      </c>
      <c r="I160">
        <v>-2215.2725208997699</v>
      </c>
      <c r="J160">
        <v>-1800.9809356927899</v>
      </c>
      <c r="K160">
        <v>414.29158520698502</v>
      </c>
      <c r="L160">
        <v>-2012.0849281549499</v>
      </c>
      <c r="M160">
        <v>71.247597455978394</v>
      </c>
      <c r="N160">
        <v>-2083.3325256109201</v>
      </c>
      <c r="O160">
        <v>-196.590592980385</v>
      </c>
      <c r="Q160">
        <v>196.590592980385</v>
      </c>
      <c r="R160">
        <v>-2279.92311859131</v>
      </c>
    </row>
    <row r="161" spans="1:18" x14ac:dyDescent="0.25">
      <c r="A161" t="s">
        <v>690</v>
      </c>
      <c r="B161">
        <v>2012</v>
      </c>
      <c r="C161">
        <v>4988.2045737504995</v>
      </c>
      <c r="D161">
        <v>4937.1778750419599</v>
      </c>
      <c r="H161">
        <v>228.93059420585601</v>
      </c>
      <c r="I161">
        <v>-67.575898289680495</v>
      </c>
      <c r="J161">
        <v>201.34859490394601</v>
      </c>
      <c r="K161">
        <v>268.92449319362601</v>
      </c>
      <c r="L161">
        <v>161.35469591617601</v>
      </c>
      <c r="M161">
        <v>48.268498778343201</v>
      </c>
      <c r="N161">
        <v>113.086197137833</v>
      </c>
      <c r="O161">
        <v>255.133493542671</v>
      </c>
      <c r="P161">
        <v>255.133493542671</v>
      </c>
      <c r="R161">
        <v>368.21969068050402</v>
      </c>
    </row>
    <row r="162" spans="1:18" x14ac:dyDescent="0.25">
      <c r="A162" t="s">
        <v>690</v>
      </c>
      <c r="B162">
        <v>2013</v>
      </c>
      <c r="C162">
        <v>4827.2639827728299</v>
      </c>
      <c r="D162">
        <v>4788.4127635955801</v>
      </c>
      <c r="H162">
        <v>263.45983004570002</v>
      </c>
      <c r="I162">
        <v>-225.82271146774301</v>
      </c>
      <c r="J162">
        <v>27.924313783645601</v>
      </c>
      <c r="K162">
        <v>253.747025251389</v>
      </c>
      <c r="L162">
        <v>37.637118577957203</v>
      </c>
      <c r="M162">
        <v>71.6319353580475</v>
      </c>
      <c r="N162">
        <v>-33.994816780090297</v>
      </c>
      <c r="O162">
        <v>866.86782789230301</v>
      </c>
      <c r="R162">
        <v>832.87301111221302</v>
      </c>
    </row>
    <row r="163" spans="1:18" x14ac:dyDescent="0.25">
      <c r="A163" t="s">
        <v>690</v>
      </c>
      <c r="B163">
        <v>2014</v>
      </c>
      <c r="C163">
        <v>4061.9394644498798</v>
      </c>
      <c r="D163">
        <v>4022.74626672268</v>
      </c>
      <c r="H163">
        <v>210.11908781528501</v>
      </c>
      <c r="I163">
        <v>-20.685298800468399</v>
      </c>
      <c r="J163">
        <v>76.208995580673204</v>
      </c>
      <c r="K163">
        <v>96.894294381141705</v>
      </c>
      <c r="L163">
        <v>189.433789014816</v>
      </c>
      <c r="M163">
        <v>58.789796590805103</v>
      </c>
      <c r="N163">
        <v>130.643992424011</v>
      </c>
      <c r="R163">
        <v>130.643992424011</v>
      </c>
    </row>
    <row r="164" spans="1:18" x14ac:dyDescent="0.25">
      <c r="A164" t="s">
        <v>690</v>
      </c>
      <c r="B164">
        <v>2015</v>
      </c>
      <c r="C164">
        <v>3861.16668748856</v>
      </c>
      <c r="D164">
        <v>3815.8404064178499</v>
      </c>
      <c r="H164">
        <v>238.22650051116901</v>
      </c>
      <c r="I164">
        <v>-34.785285472869901</v>
      </c>
      <c r="J164">
        <v>55.867276668548598</v>
      </c>
      <c r="K164">
        <v>90.6525621414185</v>
      </c>
      <c r="L164">
        <v>203.44121503829999</v>
      </c>
      <c r="M164">
        <v>51.650878429412799</v>
      </c>
      <c r="N164">
        <v>151.790336608887</v>
      </c>
      <c r="R164">
        <v>151.790336608887</v>
      </c>
    </row>
    <row r="165" spans="1:18" x14ac:dyDescent="0.25">
      <c r="A165" t="s">
        <v>690</v>
      </c>
      <c r="B165">
        <v>2016</v>
      </c>
      <c r="C165">
        <v>5019.0687167644501</v>
      </c>
      <c r="D165">
        <v>4962.7016367912302</v>
      </c>
      <c r="H165">
        <v>256.65010881424001</v>
      </c>
      <c r="I165">
        <v>25.185291051864599</v>
      </c>
      <c r="J165">
        <v>104.339062929153</v>
      </c>
      <c r="K165">
        <v>79.153771877288804</v>
      </c>
      <c r="L165">
        <v>281.83539986610401</v>
      </c>
      <c r="M165">
        <v>-15.590894460678101</v>
      </c>
      <c r="N165">
        <v>297.426294326782</v>
      </c>
      <c r="R165">
        <v>297.426294326782</v>
      </c>
    </row>
    <row r="166" spans="1:18" x14ac:dyDescent="0.25">
      <c r="A166" t="s">
        <v>690</v>
      </c>
      <c r="B166">
        <v>2017</v>
      </c>
      <c r="C166">
        <v>5426.1577342748596</v>
      </c>
      <c r="D166">
        <v>5362.0377019643802</v>
      </c>
      <c r="H166">
        <v>274.80013847351103</v>
      </c>
      <c r="I166">
        <v>-1186.2205977439901</v>
      </c>
      <c r="J166">
        <v>-1122.1005654334999</v>
      </c>
      <c r="K166">
        <v>64.120032310485797</v>
      </c>
      <c r="L166">
        <v>-911.42045927047695</v>
      </c>
      <c r="M166">
        <v>59.540030002594001</v>
      </c>
      <c r="N166">
        <v>-970.96048927307095</v>
      </c>
      <c r="R166">
        <v>-970.96048927307095</v>
      </c>
    </row>
    <row r="167" spans="1:18" x14ac:dyDescent="0.25">
      <c r="A167" t="s">
        <v>690</v>
      </c>
      <c r="B167">
        <v>2018</v>
      </c>
      <c r="C167">
        <v>5141.80113041401</v>
      </c>
      <c r="D167">
        <v>5092.3715368509302</v>
      </c>
      <c r="H167">
        <v>219.06297147274</v>
      </c>
      <c r="I167">
        <v>-22.467997074127201</v>
      </c>
      <c r="J167">
        <v>44.935994148254402</v>
      </c>
      <c r="K167">
        <v>67.403991222381606</v>
      </c>
      <c r="L167">
        <v>196.594974398613</v>
      </c>
      <c r="M167">
        <v>50.552993416786201</v>
      </c>
      <c r="N167">
        <v>146.04198098182701</v>
      </c>
      <c r="R167">
        <v>146.04198098182701</v>
      </c>
    </row>
    <row r="168" spans="1:18" x14ac:dyDescent="0.25">
      <c r="A168" t="s">
        <v>690</v>
      </c>
      <c r="B168">
        <v>2019</v>
      </c>
      <c r="C168">
        <v>3861.6814953088801</v>
      </c>
      <c r="D168">
        <v>3810.14332473278</v>
      </c>
      <c r="H168">
        <v>184.06489491462699</v>
      </c>
      <c r="I168">
        <v>3.6812978982925402</v>
      </c>
      <c r="J168">
        <v>41.721376180648797</v>
      </c>
      <c r="K168">
        <v>38.040078282356298</v>
      </c>
      <c r="L168">
        <v>187.74619281291999</v>
      </c>
      <c r="M168">
        <v>24.541985988616901</v>
      </c>
      <c r="N168">
        <v>163.20420682430299</v>
      </c>
      <c r="R168">
        <v>-146.02481663227101</v>
      </c>
    </row>
    <row r="169" spans="1:18" x14ac:dyDescent="0.25">
      <c r="A169" t="s">
        <v>690</v>
      </c>
      <c r="B169">
        <v>2020</v>
      </c>
      <c r="C169">
        <v>4231.3938579559299</v>
      </c>
      <c r="D169">
        <v>4163.4378538131696</v>
      </c>
      <c r="H169">
        <v>207.26581263542201</v>
      </c>
      <c r="I169">
        <v>62.2930037975311</v>
      </c>
      <c r="J169">
        <v>103.06660628318799</v>
      </c>
      <c r="K169">
        <v>40.773602485656703</v>
      </c>
      <c r="L169">
        <v>269.55881643295299</v>
      </c>
      <c r="M169">
        <v>71.353804349899306</v>
      </c>
      <c r="N169">
        <v>198.20501208305399</v>
      </c>
      <c r="R169">
        <v>198.20501208305399</v>
      </c>
    </row>
    <row r="170" spans="1:18" x14ac:dyDescent="0.25">
      <c r="A170" t="s">
        <v>194</v>
      </c>
      <c r="B170">
        <v>2011</v>
      </c>
      <c r="C170">
        <v>7872.60451359749</v>
      </c>
      <c r="D170">
        <v>7752.9187734246298</v>
      </c>
      <c r="E170">
        <v>5045.6920257091497</v>
      </c>
      <c r="F170">
        <v>2826.9124878883399</v>
      </c>
      <c r="G170">
        <v>2158.3544127821901</v>
      </c>
      <c r="H170">
        <v>668.55807510614397</v>
      </c>
      <c r="I170">
        <v>7.5046193838119502</v>
      </c>
      <c r="J170">
        <v>74.787413859367405</v>
      </c>
      <c r="K170">
        <v>67.282794475555406</v>
      </c>
      <c r="L170">
        <v>676.06269448995602</v>
      </c>
      <c r="M170">
        <v>197.57851377725601</v>
      </c>
      <c r="N170">
        <v>478.48418071269998</v>
      </c>
      <c r="R170">
        <v>478.48418071269998</v>
      </c>
    </row>
    <row r="171" spans="1:18" x14ac:dyDescent="0.25">
      <c r="A171" t="s">
        <v>194</v>
      </c>
      <c r="B171">
        <v>2012</v>
      </c>
      <c r="C171">
        <v>7778.3904822588001</v>
      </c>
      <c r="D171">
        <v>7495.90695234537</v>
      </c>
      <c r="E171">
        <v>4846.9476669311498</v>
      </c>
      <c r="F171">
        <v>2931.4428153276399</v>
      </c>
      <c r="G171">
        <v>2264.0903191566499</v>
      </c>
      <c r="H171">
        <v>667.35249617099805</v>
      </c>
      <c r="I171">
        <v>77.184897243976593</v>
      </c>
      <c r="J171">
        <v>127.454035449028</v>
      </c>
      <c r="K171">
        <v>50.269138205051398</v>
      </c>
      <c r="L171">
        <v>744.53739341497396</v>
      </c>
      <c r="M171">
        <v>167.036034035683</v>
      </c>
      <c r="N171">
        <v>577.50135937929201</v>
      </c>
      <c r="R171">
        <v>577.50135937929201</v>
      </c>
    </row>
    <row r="172" spans="1:18" x14ac:dyDescent="0.25">
      <c r="A172" t="s">
        <v>194</v>
      </c>
      <c r="B172">
        <v>2013</v>
      </c>
      <c r="C172">
        <v>7907.6212898612002</v>
      </c>
      <c r="D172">
        <v>7819.9105320811304</v>
      </c>
      <c r="E172">
        <v>4862.5685669302902</v>
      </c>
      <c r="F172">
        <v>3045.05272293091</v>
      </c>
      <c r="G172">
        <v>2471.3471374511701</v>
      </c>
      <c r="H172">
        <v>573.70558547973599</v>
      </c>
      <c r="I172">
        <v>99.157287490367906</v>
      </c>
      <c r="J172">
        <v>162.595885884762</v>
      </c>
      <c r="K172">
        <v>63.4385983943939</v>
      </c>
      <c r="L172">
        <v>672.86287297010404</v>
      </c>
      <c r="M172">
        <v>138.04790650606199</v>
      </c>
      <c r="N172">
        <v>534.81496646404298</v>
      </c>
      <c r="R172">
        <v>534.81496646404298</v>
      </c>
    </row>
    <row r="173" spans="1:18" x14ac:dyDescent="0.25">
      <c r="A173" t="s">
        <v>194</v>
      </c>
      <c r="B173">
        <v>2014</v>
      </c>
      <c r="C173">
        <v>7391.0802182912803</v>
      </c>
      <c r="D173">
        <v>7286.7889768123596</v>
      </c>
      <c r="E173">
        <v>4466.4332846641501</v>
      </c>
      <c r="F173">
        <v>2924.6469336271298</v>
      </c>
      <c r="G173">
        <v>2312.9830517053601</v>
      </c>
      <c r="H173">
        <v>611.66388192176805</v>
      </c>
      <c r="I173">
        <v>143.628100895882</v>
      </c>
      <c r="J173">
        <v>190.856614208221</v>
      </c>
      <c r="K173">
        <v>47.2285133123398</v>
      </c>
      <c r="L173">
        <v>755.29198281765002</v>
      </c>
      <c r="M173">
        <v>185.15034139156299</v>
      </c>
      <c r="N173">
        <v>570.14164142608604</v>
      </c>
      <c r="R173">
        <v>570.14164142608604</v>
      </c>
    </row>
    <row r="174" spans="1:18" x14ac:dyDescent="0.25">
      <c r="A174" t="s">
        <v>194</v>
      </c>
      <c r="B174">
        <v>2015</v>
      </c>
      <c r="C174">
        <v>7129.7870165467302</v>
      </c>
      <c r="D174">
        <v>7001.3204239964498</v>
      </c>
      <c r="E174">
        <v>4310.70740002394</v>
      </c>
      <c r="F174">
        <v>2819.0796165227898</v>
      </c>
      <c r="G174">
        <v>2258.9434990048399</v>
      </c>
      <c r="H174">
        <v>560.13611751794804</v>
      </c>
      <c r="I174">
        <v>168.313010239601</v>
      </c>
      <c r="J174">
        <v>211.09891775846501</v>
      </c>
      <c r="K174">
        <v>42.785907518863702</v>
      </c>
      <c r="L174">
        <v>728.44912775754904</v>
      </c>
      <c r="M174">
        <v>163.413860523701</v>
      </c>
      <c r="N174">
        <v>565.03526723384903</v>
      </c>
      <c r="R174">
        <v>565.03526723384903</v>
      </c>
    </row>
    <row r="175" spans="1:18" x14ac:dyDescent="0.25">
      <c r="A175" t="s">
        <v>194</v>
      </c>
      <c r="B175">
        <v>2016</v>
      </c>
      <c r="C175">
        <v>9126.8156284332308</v>
      </c>
      <c r="D175">
        <v>8343.6196555137594</v>
      </c>
      <c r="E175">
        <v>5366.1046289920796</v>
      </c>
      <c r="F175">
        <v>3760.7109994411499</v>
      </c>
      <c r="G175">
        <v>2511.0759713172902</v>
      </c>
      <c r="H175">
        <v>1249.6350281238599</v>
      </c>
      <c r="I175">
        <v>78.214187335968006</v>
      </c>
      <c r="J175">
        <v>117.742920827866</v>
      </c>
      <c r="K175">
        <v>39.528733491897597</v>
      </c>
      <c r="L175">
        <v>1327.84921545982</v>
      </c>
      <c r="M175">
        <v>191.213660144806</v>
      </c>
      <c r="N175">
        <v>1136.6355553150199</v>
      </c>
      <c r="R175">
        <v>1136.6355553150199</v>
      </c>
    </row>
    <row r="176" spans="1:18" x14ac:dyDescent="0.25">
      <c r="A176" t="s">
        <v>194</v>
      </c>
      <c r="B176">
        <v>2017</v>
      </c>
      <c r="C176">
        <v>11349.691447544101</v>
      </c>
      <c r="D176">
        <v>11222.565692710899</v>
      </c>
      <c r="E176">
        <v>7405.1951489925414</v>
      </c>
      <c r="F176">
        <v>3944.4962985515599</v>
      </c>
      <c r="G176">
        <v>3012.1608098030101</v>
      </c>
      <c r="H176">
        <v>932.33548874855001</v>
      </c>
      <c r="I176">
        <v>129.04463415145901</v>
      </c>
      <c r="J176">
        <v>181.094235658646</v>
      </c>
      <c r="K176">
        <v>52.0496015071869</v>
      </c>
      <c r="L176">
        <v>1061.3801229000101</v>
      </c>
      <c r="M176">
        <v>222.82986083030701</v>
      </c>
      <c r="N176">
        <v>838.55026206970194</v>
      </c>
      <c r="R176">
        <v>838.55026206970194</v>
      </c>
    </row>
    <row r="177" spans="1:18" x14ac:dyDescent="0.25">
      <c r="A177" t="s">
        <v>194</v>
      </c>
      <c r="B177">
        <v>2018</v>
      </c>
      <c r="C177">
        <v>10981.357033574601</v>
      </c>
      <c r="D177">
        <v>10826.438455510101</v>
      </c>
      <c r="E177">
        <v>7322.9656900882701</v>
      </c>
      <c r="F177">
        <v>3658.3913434863098</v>
      </c>
      <c r="G177">
        <v>2734.8338780999202</v>
      </c>
      <c r="H177">
        <v>923.55746538639096</v>
      </c>
      <c r="I177">
        <v>32.861516559123999</v>
      </c>
      <c r="J177">
        <v>83.241541945934301</v>
      </c>
      <c r="K177">
        <v>50.380025386810303</v>
      </c>
      <c r="L177">
        <v>956.41898194551504</v>
      </c>
      <c r="M177">
        <v>266.67063437700301</v>
      </c>
      <c r="N177">
        <v>689.74834756851203</v>
      </c>
      <c r="R177">
        <v>689.74834756851203</v>
      </c>
    </row>
    <row r="178" spans="1:18" x14ac:dyDescent="0.25">
      <c r="A178" t="s">
        <v>194</v>
      </c>
      <c r="B178">
        <v>2019</v>
      </c>
      <c r="C178">
        <v>11006.8470866442</v>
      </c>
      <c r="D178">
        <v>10658.368452024501</v>
      </c>
      <c r="E178">
        <v>7289.5169707298301</v>
      </c>
      <c r="F178">
        <v>3717.3301159143398</v>
      </c>
      <c r="G178">
        <v>2780.8639978647202</v>
      </c>
      <c r="H178">
        <v>936.46611804962197</v>
      </c>
      <c r="I178">
        <v>-2.13445972204208</v>
      </c>
      <c r="J178">
        <v>59.540192246437101</v>
      </c>
      <c r="K178">
        <v>61.674651968479203</v>
      </c>
      <c r="L178">
        <v>934.33165832757902</v>
      </c>
      <c r="M178">
        <v>249.507107508183</v>
      </c>
      <c r="N178">
        <v>684.82455081939702</v>
      </c>
      <c r="R178">
        <v>684.82455081939702</v>
      </c>
    </row>
    <row r="179" spans="1:18" x14ac:dyDescent="0.25">
      <c r="A179" t="s">
        <v>194</v>
      </c>
      <c r="B179">
        <v>2020</v>
      </c>
      <c r="C179">
        <v>10981.557050466499</v>
      </c>
      <c r="D179">
        <v>10871.240823447701</v>
      </c>
      <c r="E179">
        <v>7487.5145052671396</v>
      </c>
      <c r="F179">
        <v>3494.0425451993901</v>
      </c>
      <c r="G179">
        <v>2874.1119791269298</v>
      </c>
      <c r="H179">
        <v>619.93056607246399</v>
      </c>
      <c r="I179">
        <v>1.2270992994308501</v>
      </c>
      <c r="J179">
        <v>71.785309016704602</v>
      </c>
      <c r="K179">
        <v>70.558209717273698</v>
      </c>
      <c r="L179">
        <v>621.15766537189495</v>
      </c>
      <c r="M179">
        <v>178.17481827735901</v>
      </c>
      <c r="N179">
        <v>442.982847094536</v>
      </c>
      <c r="R179">
        <v>442.982847094536</v>
      </c>
    </row>
    <row r="180" spans="1:18" x14ac:dyDescent="0.25">
      <c r="A180" t="s">
        <v>691</v>
      </c>
      <c r="B180">
        <v>2011</v>
      </c>
      <c r="C180">
        <v>7872.60451359749</v>
      </c>
      <c r="D180">
        <v>7752.9187734246298</v>
      </c>
      <c r="E180">
        <v>5045.6920257091497</v>
      </c>
      <c r="F180">
        <v>2826.9124878883399</v>
      </c>
      <c r="G180">
        <v>2158.3544127821901</v>
      </c>
      <c r="H180">
        <v>668.55807510614397</v>
      </c>
      <c r="I180">
        <v>7.5046193838119502</v>
      </c>
      <c r="J180">
        <v>74.787413859367405</v>
      </c>
      <c r="K180">
        <v>67.282794475555406</v>
      </c>
      <c r="L180">
        <v>676.06269448995602</v>
      </c>
      <c r="M180">
        <v>197.57851377725601</v>
      </c>
      <c r="N180">
        <v>478.48418071269998</v>
      </c>
      <c r="R180">
        <v>478.48418071269998</v>
      </c>
    </row>
    <row r="181" spans="1:18" x14ac:dyDescent="0.25">
      <c r="A181" t="s">
        <v>691</v>
      </c>
      <c r="B181">
        <v>2012</v>
      </c>
      <c r="C181">
        <v>7778.3904822588001</v>
      </c>
      <c r="D181">
        <v>7495.90695234537</v>
      </c>
      <c r="E181">
        <v>4846.9476669311498</v>
      </c>
      <c r="F181">
        <v>2931.4428153276399</v>
      </c>
      <c r="G181">
        <v>2264.0903191566499</v>
      </c>
      <c r="H181">
        <v>667.35249617099805</v>
      </c>
      <c r="I181">
        <v>77.184897243976593</v>
      </c>
      <c r="J181">
        <v>127.454035449028</v>
      </c>
      <c r="K181">
        <v>50.269138205051398</v>
      </c>
      <c r="L181">
        <v>744.53739341497396</v>
      </c>
      <c r="M181">
        <v>167.036034035683</v>
      </c>
      <c r="N181">
        <v>577.50135937929201</v>
      </c>
      <c r="R181">
        <v>577.50135937929201</v>
      </c>
    </row>
    <row r="182" spans="1:18" x14ac:dyDescent="0.25">
      <c r="A182" t="s">
        <v>691</v>
      </c>
      <c r="B182">
        <v>2013</v>
      </c>
      <c r="C182">
        <v>7875.2124406814601</v>
      </c>
      <c r="D182">
        <v>7786.5363129258103</v>
      </c>
      <c r="E182">
        <v>4843.3990774154699</v>
      </c>
      <c r="F182">
        <v>3031.8133632659901</v>
      </c>
      <c r="G182">
        <v>2449.5573580026598</v>
      </c>
      <c r="H182">
        <v>582.25600526332903</v>
      </c>
      <c r="I182">
        <v>98.054007518291499</v>
      </c>
      <c r="J182">
        <v>162.044245898724</v>
      </c>
      <c r="K182">
        <v>63.990238380432103</v>
      </c>
      <c r="L182">
        <v>680.31001278162</v>
      </c>
      <c r="M182">
        <v>130.32494670152701</v>
      </c>
      <c r="N182">
        <v>549.98506608009302</v>
      </c>
      <c r="R182">
        <v>549.98506608009302</v>
      </c>
    </row>
    <row r="183" spans="1:18" x14ac:dyDescent="0.25">
      <c r="A183" t="s">
        <v>691</v>
      </c>
      <c r="B183">
        <v>2014</v>
      </c>
      <c r="C183">
        <v>7366.4339761257197</v>
      </c>
      <c r="D183">
        <v>7263.1140151262298</v>
      </c>
      <c r="E183">
        <v>4458.2988106489202</v>
      </c>
      <c r="F183">
        <v>2908.1351654768</v>
      </c>
      <c r="G183">
        <v>2291.0078308582301</v>
      </c>
      <c r="H183">
        <v>617.12733461856806</v>
      </c>
      <c r="I183">
        <v>141.80694999694799</v>
      </c>
      <c r="J183">
        <v>190.73520414829301</v>
      </c>
      <c r="K183">
        <v>48.928254151344298</v>
      </c>
      <c r="L183">
        <v>758.93428461551696</v>
      </c>
      <c r="M183">
        <v>178.83701827526099</v>
      </c>
      <c r="N183">
        <v>580.09726634025606</v>
      </c>
      <c r="R183">
        <v>580.09726634025606</v>
      </c>
    </row>
    <row r="184" spans="1:18" x14ac:dyDescent="0.25">
      <c r="A184" t="s">
        <v>691</v>
      </c>
      <c r="B184">
        <v>2015</v>
      </c>
      <c r="C184">
        <v>7106.3799679040903</v>
      </c>
      <c r="D184">
        <v>6979.54642525911</v>
      </c>
      <c r="E184">
        <v>4301.01797058582</v>
      </c>
      <c r="F184">
        <v>2805.3619973182699</v>
      </c>
      <c r="G184">
        <v>2247.2944096803699</v>
      </c>
      <c r="H184">
        <v>558.06758763790106</v>
      </c>
      <c r="I184">
        <v>168.74849021434801</v>
      </c>
      <c r="J184">
        <v>210.77230777740499</v>
      </c>
      <c r="K184">
        <v>42.023817563056902</v>
      </c>
      <c r="L184">
        <v>726.81607785224901</v>
      </c>
      <c r="M184">
        <v>159.82115073204</v>
      </c>
      <c r="N184">
        <v>566.99492712020901</v>
      </c>
      <c r="R184">
        <v>566.99492712020901</v>
      </c>
    </row>
    <row r="185" spans="1:18" x14ac:dyDescent="0.25">
      <c r="A185" t="s">
        <v>691</v>
      </c>
      <c r="B185">
        <v>2016</v>
      </c>
      <c r="C185">
        <v>9110.3716753005992</v>
      </c>
      <c r="D185">
        <v>8327.4919322490696</v>
      </c>
      <c r="E185">
        <v>5360.3070814132698</v>
      </c>
      <c r="F185">
        <v>3750.0645938873299</v>
      </c>
      <c r="G185">
        <v>2494.4211982727102</v>
      </c>
      <c r="H185">
        <v>1255.64339561462</v>
      </c>
      <c r="I185">
        <v>77.8979574680328</v>
      </c>
      <c r="J185">
        <v>117.742920827866</v>
      </c>
      <c r="K185">
        <v>39.844963359832803</v>
      </c>
      <c r="L185">
        <v>1333.54135308266</v>
      </c>
      <c r="M185">
        <v>187.84054155349699</v>
      </c>
      <c r="N185">
        <v>1145.7008115291601</v>
      </c>
      <c r="R185">
        <v>1145.7008115291601</v>
      </c>
    </row>
    <row r="186" spans="1:18" x14ac:dyDescent="0.25">
      <c r="A186" t="s">
        <v>691</v>
      </c>
      <c r="B186">
        <v>2017</v>
      </c>
      <c r="C186">
        <v>11332.061743807801</v>
      </c>
      <c r="D186">
        <v>11208.1740978241</v>
      </c>
      <c r="E186">
        <v>7400.99760048389</v>
      </c>
      <c r="F186">
        <v>3931.0641433239002</v>
      </c>
      <c r="G186">
        <v>3000.2877440214202</v>
      </c>
      <c r="H186">
        <v>930.77639930248301</v>
      </c>
      <c r="I186">
        <v>128.32505440712001</v>
      </c>
      <c r="J186">
        <v>181.094235658646</v>
      </c>
      <c r="K186">
        <v>52.7691812515259</v>
      </c>
      <c r="L186">
        <v>1059.1014537096</v>
      </c>
      <c r="M186">
        <v>219.47182202339201</v>
      </c>
      <c r="N186">
        <v>839.62963168621104</v>
      </c>
      <c r="O186">
        <v>-57.806239461898798</v>
      </c>
      <c r="Q186">
        <v>57.806239461898798</v>
      </c>
      <c r="R186">
        <v>781.82339222431199</v>
      </c>
    </row>
    <row r="187" spans="1:18" x14ac:dyDescent="0.25">
      <c r="A187" t="s">
        <v>691</v>
      </c>
      <c r="B187">
        <v>2018</v>
      </c>
      <c r="C187">
        <v>10981.357033574601</v>
      </c>
      <c r="D187">
        <v>10826.438455510101</v>
      </c>
      <c r="E187">
        <v>7322.9656900882701</v>
      </c>
      <c r="F187">
        <v>3658.3913434863098</v>
      </c>
      <c r="G187">
        <v>2734.8338780999202</v>
      </c>
      <c r="H187">
        <v>923.55746538639096</v>
      </c>
      <c r="I187">
        <v>32.861516559123999</v>
      </c>
      <c r="J187">
        <v>83.241541945934301</v>
      </c>
      <c r="K187">
        <v>50.380025386810303</v>
      </c>
      <c r="L187">
        <v>956.41898194551504</v>
      </c>
      <c r="M187">
        <v>266.67063437700301</v>
      </c>
      <c r="N187">
        <v>689.74834756851203</v>
      </c>
      <c r="R187">
        <v>689.74834756851203</v>
      </c>
    </row>
    <row r="188" spans="1:18" x14ac:dyDescent="0.25">
      <c r="A188" t="s">
        <v>691</v>
      </c>
      <c r="B188">
        <v>2019</v>
      </c>
      <c r="C188">
        <v>10988.7603489995</v>
      </c>
      <c r="D188">
        <v>10636.1251349211</v>
      </c>
      <c r="E188">
        <v>7280.1927519440696</v>
      </c>
      <c r="F188">
        <v>3708.5675970554298</v>
      </c>
      <c r="G188">
        <v>2775.6963585376702</v>
      </c>
      <c r="H188">
        <v>932.87123851776096</v>
      </c>
      <c r="I188">
        <v>-2.13445972204208</v>
      </c>
      <c r="J188">
        <v>59.652532231807697</v>
      </c>
      <c r="K188">
        <v>61.7869919538498</v>
      </c>
      <c r="L188">
        <v>930.73677879571903</v>
      </c>
      <c r="M188">
        <v>244.788828122616</v>
      </c>
      <c r="N188">
        <v>685.94795067310304</v>
      </c>
      <c r="R188">
        <v>685.94795067310304</v>
      </c>
    </row>
    <row r="189" spans="1:18" x14ac:dyDescent="0.25">
      <c r="A189" t="s">
        <v>691</v>
      </c>
      <c r="B189">
        <v>2020</v>
      </c>
      <c r="C189">
        <v>10963.6414006948</v>
      </c>
      <c r="D189">
        <v>10848.539486408201</v>
      </c>
      <c r="E189">
        <v>7477.0841612219801</v>
      </c>
      <c r="F189">
        <v>3486.5572394728702</v>
      </c>
      <c r="G189">
        <v>2860.61388683319</v>
      </c>
      <c r="H189">
        <v>625.94335263967503</v>
      </c>
      <c r="I189">
        <v>0.73625957965850797</v>
      </c>
      <c r="J189">
        <v>71.785309016704602</v>
      </c>
      <c r="K189">
        <v>71.049049437046094</v>
      </c>
      <c r="L189">
        <v>626.67961221933399</v>
      </c>
      <c r="M189">
        <v>177.43855869770101</v>
      </c>
      <c r="N189">
        <v>449.24105352163298</v>
      </c>
      <c r="R189">
        <v>449.24105352163298</v>
      </c>
    </row>
    <row r="190" spans="1:18" x14ac:dyDescent="0.25">
      <c r="A190" t="s">
        <v>15</v>
      </c>
      <c r="B190">
        <v>2011</v>
      </c>
      <c r="C190">
        <v>2784022.7059418401</v>
      </c>
      <c r="D190">
        <v>2695781.36047698</v>
      </c>
      <c r="H190">
        <v>427053.94982798898</v>
      </c>
      <c r="I190">
        <v>-4388.0128668247598</v>
      </c>
      <c r="J190">
        <v>6567.1708738178204</v>
      </c>
      <c r="K190">
        <v>10955.1837406426</v>
      </c>
      <c r="L190">
        <v>422665.936961164</v>
      </c>
      <c r="M190">
        <v>74006.852885243599</v>
      </c>
      <c r="N190">
        <v>348659.08407592098</v>
      </c>
      <c r="O190">
        <v>-45802.993727352397</v>
      </c>
      <c r="Q190">
        <v>45802.993727352397</v>
      </c>
      <c r="R190">
        <v>302856.09034856799</v>
      </c>
    </row>
    <row r="191" spans="1:18" x14ac:dyDescent="0.25">
      <c r="A191" t="s">
        <v>15</v>
      </c>
      <c r="B191">
        <v>2012</v>
      </c>
      <c r="C191">
        <v>2779141.1417789501</v>
      </c>
      <c r="D191">
        <v>2698087.40727888</v>
      </c>
      <c r="H191">
        <v>468852.59227528202</v>
      </c>
      <c r="I191">
        <v>-3175.61579961302</v>
      </c>
      <c r="J191">
        <v>8132.8539821540498</v>
      </c>
      <c r="K191">
        <v>11308.4697817671</v>
      </c>
      <c r="L191">
        <v>465676.97647566901</v>
      </c>
      <c r="M191">
        <v>76719.540922393004</v>
      </c>
      <c r="N191">
        <v>388957.43555327598</v>
      </c>
      <c r="O191">
        <v>-20624.665438865799</v>
      </c>
      <c r="P191">
        <v>673.54166941000199</v>
      </c>
      <c r="Q191">
        <v>21298.207108275801</v>
      </c>
      <c r="R191">
        <v>368332.77011441003</v>
      </c>
    </row>
    <row r="192" spans="1:18" x14ac:dyDescent="0.25">
      <c r="A192" t="s">
        <v>15</v>
      </c>
      <c r="B192">
        <v>2013</v>
      </c>
      <c r="C192">
        <v>2756842.3624860598</v>
      </c>
      <c r="D192">
        <v>2675330.7152474099</v>
      </c>
      <c r="H192">
        <v>427284.20058413199</v>
      </c>
      <c r="I192">
        <v>-4993.6732015880898</v>
      </c>
      <c r="J192">
        <v>7883.6365624902501</v>
      </c>
      <c r="K192">
        <v>12877.3097640783</v>
      </c>
      <c r="L192">
        <v>422290.52738254401</v>
      </c>
      <c r="M192">
        <v>67627.1343633457</v>
      </c>
      <c r="N192">
        <v>354663.39301919797</v>
      </c>
      <c r="R192">
        <v>354663.39301919797</v>
      </c>
    </row>
    <row r="193" spans="1:18" x14ac:dyDescent="0.25">
      <c r="A193" t="s">
        <v>15</v>
      </c>
      <c r="B193">
        <v>2014</v>
      </c>
      <c r="C193">
        <v>2476109.2319517601</v>
      </c>
      <c r="D193">
        <v>2477065.4507726599</v>
      </c>
      <c r="J193">
        <v>7875.6160878197297</v>
      </c>
      <c r="K193">
        <v>7543.0695629123402</v>
      </c>
      <c r="R193">
        <v>1995.86616708415</v>
      </c>
    </row>
    <row r="194" spans="1:18" x14ac:dyDescent="0.25">
      <c r="A194" t="s">
        <v>15</v>
      </c>
      <c r="B194">
        <v>2015</v>
      </c>
      <c r="C194">
        <v>2308982.0087240902</v>
      </c>
      <c r="D194">
        <v>2297426.6911283899</v>
      </c>
      <c r="J194">
        <v>7207.6736225211198</v>
      </c>
      <c r="K194">
        <v>8529.3050370532801</v>
      </c>
      <c r="M194">
        <v>5548.2669340823904</v>
      </c>
      <c r="N194">
        <v>-5548.2669340823904</v>
      </c>
      <c r="R194">
        <v>159.28826477394199</v>
      </c>
    </row>
    <row r="195" spans="1:18" x14ac:dyDescent="0.25">
      <c r="A195" t="s">
        <v>15</v>
      </c>
      <c r="B195">
        <v>2016</v>
      </c>
      <c r="C195">
        <v>2209428.4449501499</v>
      </c>
      <c r="D195">
        <v>2203403.7103395602</v>
      </c>
      <c r="J195">
        <v>3748.4946917899601</v>
      </c>
      <c r="K195">
        <v>11772.067669190499</v>
      </c>
      <c r="R195">
        <v>143.07260647861</v>
      </c>
    </row>
    <row r="196" spans="1:18" x14ac:dyDescent="0.25">
      <c r="A196" t="s">
        <v>15</v>
      </c>
      <c r="B196">
        <v>2017</v>
      </c>
      <c r="C196">
        <v>2804594.5317929699</v>
      </c>
      <c r="D196">
        <v>2712454.9312202502</v>
      </c>
      <c r="H196">
        <v>457198.40713011002</v>
      </c>
      <c r="I196">
        <v>-14200.5932373412</v>
      </c>
      <c r="J196">
        <v>-2306.7387969338902</v>
      </c>
      <c r="K196">
        <v>11893.8544404073</v>
      </c>
      <c r="L196">
        <v>442997.81389276899</v>
      </c>
      <c r="M196">
        <v>75550.331192262893</v>
      </c>
      <c r="N196">
        <v>367447.48270050599</v>
      </c>
      <c r="R196">
        <v>367447.48270050599</v>
      </c>
    </row>
    <row r="197" spans="1:18" x14ac:dyDescent="0.25">
      <c r="A197" t="s">
        <v>15</v>
      </c>
      <c r="B197">
        <v>2018</v>
      </c>
      <c r="C197">
        <v>3000450.2967057</v>
      </c>
      <c r="D197">
        <v>2952789.4060940701</v>
      </c>
      <c r="H197">
        <v>393360.82049198099</v>
      </c>
      <c r="I197">
        <v>-10913.455064358401</v>
      </c>
      <c r="J197">
        <v>2604.42518238616</v>
      </c>
      <c r="K197">
        <v>13517.8802467445</v>
      </c>
      <c r="L197">
        <v>382447.36542762298</v>
      </c>
      <c r="M197">
        <v>71995.601614034502</v>
      </c>
      <c r="N197">
        <v>310451.76381358801</v>
      </c>
      <c r="R197">
        <v>310451.76381358801</v>
      </c>
    </row>
    <row r="198" spans="1:18" x14ac:dyDescent="0.25">
      <c r="A198" t="s">
        <v>15</v>
      </c>
      <c r="B198">
        <v>2019</v>
      </c>
      <c r="C198">
        <v>2879261.5440421999</v>
      </c>
      <c r="D198">
        <v>2748738.0996696898</v>
      </c>
      <c r="H198">
        <v>350818.148517052</v>
      </c>
      <c r="I198">
        <v>-14248.462300507999</v>
      </c>
      <c r="J198">
        <v>2060.1872641141399</v>
      </c>
      <c r="K198">
        <v>16308.649564622199</v>
      </c>
      <c r="L198">
        <v>336569.68621654401</v>
      </c>
      <c r="M198">
        <v>61580.585205128897</v>
      </c>
      <c r="N198">
        <v>274989.10101141501</v>
      </c>
      <c r="R198">
        <v>274989.10101141501</v>
      </c>
    </row>
    <row r="199" spans="1:18" x14ac:dyDescent="0.25">
      <c r="A199" t="s">
        <v>15</v>
      </c>
      <c r="B199">
        <v>2020</v>
      </c>
      <c r="C199">
        <v>2653405.4946057401</v>
      </c>
      <c r="D199">
        <v>2679727.2402627198</v>
      </c>
      <c r="H199">
        <v>378003.94311626197</v>
      </c>
      <c r="I199">
        <v>-28801.1944867288</v>
      </c>
      <c r="J199">
        <v>-2685.09637663074</v>
      </c>
      <c r="K199">
        <v>26116.098110097999</v>
      </c>
      <c r="L199">
        <v>349202.74862953299</v>
      </c>
      <c r="M199">
        <v>72154.657254783204</v>
      </c>
      <c r="N199">
        <v>277048.09137475002</v>
      </c>
      <c r="R199">
        <v>277048.09137475002</v>
      </c>
    </row>
    <row r="200" spans="1:18" x14ac:dyDescent="0.25">
      <c r="A200" t="s">
        <v>692</v>
      </c>
      <c r="B200">
        <v>2011</v>
      </c>
      <c r="C200">
        <v>7536530.0834476398</v>
      </c>
      <c r="D200">
        <v>7238895.61494854</v>
      </c>
      <c r="H200">
        <v>251259.01269556701</v>
      </c>
      <c r="I200">
        <v>-88103.222975020995</v>
      </c>
      <c r="J200">
        <v>20860.649358481602</v>
      </c>
      <c r="K200">
        <v>108963.872332057</v>
      </c>
      <c r="L200">
        <v>163155.78972054599</v>
      </c>
      <c r="M200">
        <v>53157.953854933803</v>
      </c>
      <c r="N200">
        <v>109997.835865612</v>
      </c>
      <c r="O200">
        <v>-91.883573385804894</v>
      </c>
      <c r="P200">
        <v>1551.3010139512901</v>
      </c>
      <c r="Q200">
        <v>1643.1845887823899</v>
      </c>
      <c r="R200">
        <v>109905.952292227</v>
      </c>
    </row>
    <row r="201" spans="1:18" x14ac:dyDescent="0.25">
      <c r="A201" t="s">
        <v>692</v>
      </c>
      <c r="B201">
        <v>2012</v>
      </c>
      <c r="C201">
        <v>6996509.4830664303</v>
      </c>
      <c r="D201">
        <v>6728553.7540205801</v>
      </c>
      <c r="H201">
        <v>225971.33794260799</v>
      </c>
      <c r="I201">
        <v>-75133.064601039398</v>
      </c>
      <c r="J201">
        <v>16376.0285895083</v>
      </c>
      <c r="K201">
        <v>91509.093190547603</v>
      </c>
      <c r="L201">
        <v>150838.273341569</v>
      </c>
      <c r="M201">
        <v>53323.068079214099</v>
      </c>
      <c r="N201">
        <v>97515.205262354604</v>
      </c>
      <c r="R201">
        <v>97515.205262354604</v>
      </c>
    </row>
    <row r="202" spans="1:18" x14ac:dyDescent="0.25">
      <c r="A202" t="s">
        <v>692</v>
      </c>
      <c r="B202">
        <v>2013</v>
      </c>
      <c r="C202">
        <v>7507123.2473741798</v>
      </c>
      <c r="D202">
        <v>7258437.1373577099</v>
      </c>
      <c r="H202">
        <v>197778.75124132601</v>
      </c>
      <c r="I202">
        <v>-79395.598089695006</v>
      </c>
      <c r="J202">
        <v>11740.607717514</v>
      </c>
      <c r="K202">
        <v>91136.205807209</v>
      </c>
      <c r="L202">
        <v>118383.15315163101</v>
      </c>
      <c r="M202">
        <v>35690.087141275399</v>
      </c>
      <c r="N202">
        <v>82693.066010355906</v>
      </c>
      <c r="R202">
        <v>82693.066010355906</v>
      </c>
    </row>
    <row r="203" spans="1:18" x14ac:dyDescent="0.25">
      <c r="A203" t="s">
        <v>692</v>
      </c>
      <c r="B203">
        <v>2014</v>
      </c>
      <c r="C203">
        <v>8136210.5085437596</v>
      </c>
      <c r="D203">
        <v>7795036.72996483</v>
      </c>
      <c r="H203">
        <v>223362.126901132</v>
      </c>
      <c r="I203">
        <v>-82709.214425674101</v>
      </c>
      <c r="J203">
        <v>15860.876877982901</v>
      </c>
      <c r="K203">
        <v>98570.091303656896</v>
      </c>
      <c r="L203">
        <v>140652.912475458</v>
      </c>
      <c r="M203">
        <v>49341.342635932597</v>
      </c>
      <c r="N203">
        <v>91311.569839525095</v>
      </c>
      <c r="O203">
        <v>-20271.449154580001</v>
      </c>
      <c r="P203">
        <v>0.718956755638123</v>
      </c>
      <c r="Q203">
        <v>20272.168111335599</v>
      </c>
      <c r="R203">
        <v>71040.120684944995</v>
      </c>
    </row>
    <row r="204" spans="1:18" x14ac:dyDescent="0.25">
      <c r="A204" t="s">
        <v>692</v>
      </c>
      <c r="B204">
        <v>2015</v>
      </c>
      <c r="C204">
        <v>6838482.5920203896</v>
      </c>
      <c r="D204">
        <v>6506376.30590057</v>
      </c>
      <c r="H204">
        <v>223204.873718977</v>
      </c>
      <c r="I204">
        <v>-89978.5765911341</v>
      </c>
      <c r="J204">
        <v>6863.3322408199301</v>
      </c>
      <c r="K204">
        <v>96841.908831954002</v>
      </c>
      <c r="L204">
        <v>133226.29712784299</v>
      </c>
      <c r="M204">
        <v>40997.612754464099</v>
      </c>
      <c r="N204">
        <v>92228.684373378797</v>
      </c>
      <c r="O204">
        <v>3722.5801051855101</v>
      </c>
      <c r="P204">
        <v>9286.8695139884894</v>
      </c>
      <c r="Q204">
        <v>5564.2894088029898</v>
      </c>
      <c r="R204">
        <v>95951.264478564306</v>
      </c>
    </row>
    <row r="205" spans="1:18" x14ac:dyDescent="0.25">
      <c r="A205" t="s">
        <v>692</v>
      </c>
      <c r="B205">
        <v>2016</v>
      </c>
      <c r="C205">
        <v>6923863.6243943004</v>
      </c>
      <c r="D205">
        <v>6756877.3250508299</v>
      </c>
      <c r="H205">
        <v>263719.13968157797</v>
      </c>
      <c r="I205">
        <v>-74948.495006203695</v>
      </c>
      <c r="J205">
        <v>8225.4721518754995</v>
      </c>
      <c r="K205">
        <v>83173.967158079104</v>
      </c>
      <c r="L205">
        <v>188770.644675374</v>
      </c>
      <c r="M205">
        <v>53184.133275151296</v>
      </c>
      <c r="N205">
        <v>135586.51140022301</v>
      </c>
      <c r="R205">
        <v>135586.51140022301</v>
      </c>
    </row>
    <row r="206" spans="1:18" x14ac:dyDescent="0.25">
      <c r="A206" t="s">
        <v>692</v>
      </c>
      <c r="B206">
        <v>2017</v>
      </c>
      <c r="C206">
        <v>7491827.3029714804</v>
      </c>
      <c r="D206">
        <v>7423865.4509603996</v>
      </c>
      <c r="H206">
        <v>271886.20882630302</v>
      </c>
      <c r="I206">
        <v>-74059.280776977495</v>
      </c>
      <c r="J206">
        <v>11318.416339158999</v>
      </c>
      <c r="K206">
        <v>85377.697116136595</v>
      </c>
      <c r="L206">
        <v>197826.928049326</v>
      </c>
      <c r="M206">
        <v>52239.546918868997</v>
      </c>
      <c r="N206">
        <v>145587.38113045701</v>
      </c>
      <c r="R206">
        <v>145587.38113045701</v>
      </c>
    </row>
    <row r="207" spans="1:18" x14ac:dyDescent="0.25">
      <c r="A207" t="s">
        <v>692</v>
      </c>
      <c r="B207">
        <v>2018</v>
      </c>
      <c r="C207">
        <v>7756987.8456783304</v>
      </c>
      <c r="D207">
        <v>7653418.1652736701</v>
      </c>
      <c r="H207">
        <v>283917.78923988302</v>
      </c>
      <c r="I207">
        <v>-92445.615901947007</v>
      </c>
      <c r="J207">
        <v>8350.6260776519794</v>
      </c>
      <c r="K207">
        <v>100796.241979599</v>
      </c>
      <c r="L207">
        <v>191472.17333793599</v>
      </c>
      <c r="M207">
        <v>45216.722469329798</v>
      </c>
      <c r="N207">
        <v>146255.450868607</v>
      </c>
      <c r="R207">
        <v>146255.450868607</v>
      </c>
    </row>
    <row r="208" spans="1:18" x14ac:dyDescent="0.25">
      <c r="A208" t="s">
        <v>692</v>
      </c>
      <c r="B208">
        <v>2019</v>
      </c>
      <c r="C208">
        <v>7659111.2697515497</v>
      </c>
      <c r="D208">
        <v>7563372.5069046002</v>
      </c>
      <c r="H208">
        <v>227043.42514896399</v>
      </c>
      <c r="I208">
        <v>-87261.804313659697</v>
      </c>
      <c r="J208">
        <v>7965.9967422485397</v>
      </c>
      <c r="K208">
        <v>95227.801055908203</v>
      </c>
      <c r="L208">
        <v>139781.620835304</v>
      </c>
      <c r="M208">
        <v>32917.774538040198</v>
      </c>
      <c r="N208">
        <v>106863.846297264</v>
      </c>
      <c r="R208">
        <v>106863.846297264</v>
      </c>
    </row>
    <row r="209" spans="1:18" x14ac:dyDescent="0.25">
      <c r="A209" t="s">
        <v>692</v>
      </c>
      <c r="B209">
        <v>2020</v>
      </c>
      <c r="C209">
        <v>7780334.4152914304</v>
      </c>
      <c r="D209">
        <v>7703186.9489005804</v>
      </c>
      <c r="H209">
        <v>287465.96789455402</v>
      </c>
      <c r="I209">
        <v>-86417.166608333602</v>
      </c>
      <c r="J209">
        <v>5204.8280515670804</v>
      </c>
      <c r="K209">
        <v>91621.994659900694</v>
      </c>
      <c r="L209">
        <v>201048.80128622099</v>
      </c>
      <c r="M209">
        <v>57460.271473765402</v>
      </c>
      <c r="N209">
        <v>143588.529812455</v>
      </c>
      <c r="R209">
        <v>143588.529812455</v>
      </c>
    </row>
    <row r="210" spans="1:18" x14ac:dyDescent="0.25">
      <c r="A210" t="s">
        <v>693</v>
      </c>
      <c r="B210">
        <v>2011</v>
      </c>
      <c r="C210">
        <v>9077735.5558633804</v>
      </c>
      <c r="D210">
        <v>9029577.4575829506</v>
      </c>
      <c r="E210">
        <v>8156926.3287425004</v>
      </c>
      <c r="F210">
        <v>920809.22712087596</v>
      </c>
      <c r="G210">
        <v>1171231.3381791101</v>
      </c>
      <c r="H210">
        <v>-250422.11105823499</v>
      </c>
      <c r="I210">
        <v>86288.756918907195</v>
      </c>
      <c r="J210">
        <v>8839.9796843528693</v>
      </c>
      <c r="K210">
        <v>-77448.777234554305</v>
      </c>
      <c r="L210">
        <v>-164133.354139328</v>
      </c>
      <c r="M210">
        <v>5145.6598162651098</v>
      </c>
      <c r="N210">
        <v>-169279.01395559299</v>
      </c>
      <c r="O210">
        <v>-923.57996702194202</v>
      </c>
      <c r="R210">
        <v>-170202.59392261499</v>
      </c>
    </row>
    <row r="211" spans="1:18" x14ac:dyDescent="0.25">
      <c r="A211" t="s">
        <v>693</v>
      </c>
      <c r="B211">
        <v>2012</v>
      </c>
      <c r="C211">
        <v>9145087.6885414105</v>
      </c>
      <c r="D211">
        <v>9057101.11076832</v>
      </c>
      <c r="E211">
        <v>7961682.0084929504</v>
      </c>
      <c r="F211">
        <v>1183405.6800484699</v>
      </c>
      <c r="G211">
        <v>1205747.0994830099</v>
      </c>
      <c r="H211">
        <v>-22341.419434547399</v>
      </c>
      <c r="I211">
        <v>-101639.66742754</v>
      </c>
      <c r="J211">
        <v>7722.9598045349103</v>
      </c>
      <c r="K211">
        <v>109362.627232075</v>
      </c>
      <c r="L211">
        <v>-123981.086862087</v>
      </c>
      <c r="M211">
        <v>10343.2497382164</v>
      </c>
      <c r="N211">
        <v>-134324.336600304</v>
      </c>
      <c r="O211">
        <v>-1241.1899685859701</v>
      </c>
      <c r="R211">
        <v>-135565.52656889</v>
      </c>
    </row>
    <row r="212" spans="1:18" x14ac:dyDescent="0.25">
      <c r="A212" t="s">
        <v>693</v>
      </c>
      <c r="B212">
        <v>2013</v>
      </c>
      <c r="C212">
        <v>8314767.9542303104</v>
      </c>
      <c r="D212">
        <v>8264989.8296594601</v>
      </c>
      <c r="E212">
        <v>7357571.0417509098</v>
      </c>
      <c r="F212">
        <v>957196.91247940098</v>
      </c>
      <c r="G212">
        <v>1465055.19316196</v>
      </c>
      <c r="H212">
        <v>-507858.28068256401</v>
      </c>
      <c r="I212">
        <v>-211496.32439613299</v>
      </c>
      <c r="J212">
        <v>8498.7041950225794</v>
      </c>
      <c r="K212">
        <v>219995.02859115601</v>
      </c>
      <c r="L212">
        <v>-719354.60507869697</v>
      </c>
      <c r="M212">
        <v>13597.9267120361</v>
      </c>
      <c r="N212">
        <v>-732952.53179073299</v>
      </c>
      <c r="O212">
        <v>-1578.3307790756201</v>
      </c>
      <c r="R212">
        <v>-734530.86256980896</v>
      </c>
    </row>
    <row r="213" spans="1:18" x14ac:dyDescent="0.25">
      <c r="A213" t="s">
        <v>693</v>
      </c>
      <c r="B213">
        <v>2014</v>
      </c>
      <c r="C213">
        <v>9689102.82813311</v>
      </c>
      <c r="D213">
        <v>9626067.1017885208</v>
      </c>
      <c r="E213">
        <v>7902328.4917473802</v>
      </c>
      <c r="F213">
        <v>1786774.33638573</v>
      </c>
      <c r="G213">
        <v>1433926.6868472099</v>
      </c>
      <c r="H213">
        <v>352847.649538517</v>
      </c>
      <c r="I213">
        <v>-201409.488320351</v>
      </c>
      <c r="J213">
        <v>6096.7196464538602</v>
      </c>
      <c r="K213">
        <v>207506.207966805</v>
      </c>
      <c r="L213">
        <v>151438.161218166</v>
      </c>
      <c r="M213">
        <v>27435.238409042398</v>
      </c>
      <c r="N213">
        <v>124002.92280912399</v>
      </c>
      <c r="O213">
        <v>-2504.0098547935499</v>
      </c>
      <c r="R213">
        <v>121498.91295432999</v>
      </c>
    </row>
    <row r="214" spans="1:18" x14ac:dyDescent="0.25">
      <c r="A214" t="s">
        <v>693</v>
      </c>
      <c r="B214">
        <v>2015</v>
      </c>
      <c r="C214">
        <v>8208484.0919494601</v>
      </c>
      <c r="D214">
        <v>8152616.8152809097</v>
      </c>
      <c r="E214">
        <v>6708289.5984649695</v>
      </c>
      <c r="F214">
        <v>1500194.4934845001</v>
      </c>
      <c r="G214">
        <v>1370434.8376750899</v>
      </c>
      <c r="H214">
        <v>129759.655809402</v>
      </c>
      <c r="I214">
        <v>-207130.56349754299</v>
      </c>
      <c r="J214">
        <v>6008.3674907684299</v>
      </c>
      <c r="K214">
        <v>213138.930988312</v>
      </c>
      <c r="L214">
        <v>-77370.907688140898</v>
      </c>
      <c r="M214">
        <v>20765.761327743501</v>
      </c>
      <c r="N214">
        <v>-98136.669015884399</v>
      </c>
      <c r="O214">
        <v>-3689.3484592437699</v>
      </c>
      <c r="R214">
        <v>-101826.017475128</v>
      </c>
    </row>
    <row r="215" spans="1:18" x14ac:dyDescent="0.25">
      <c r="A215" t="s">
        <v>693</v>
      </c>
      <c r="B215">
        <v>2016</v>
      </c>
      <c r="C215">
        <v>12054879.5969963</v>
      </c>
      <c r="D215">
        <v>11961094.3703175</v>
      </c>
      <c r="E215">
        <v>9582403.5954475403</v>
      </c>
      <c r="F215">
        <v>2472476.0015487699</v>
      </c>
      <c r="G215">
        <v>2075148.0527162601</v>
      </c>
      <c r="H215">
        <v>397327.94883251202</v>
      </c>
      <c r="I215">
        <v>-329927.31277942698</v>
      </c>
      <c r="J215">
        <v>13552.085185051001</v>
      </c>
      <c r="K215">
        <v>343479.397964478</v>
      </c>
      <c r="L215">
        <v>67400.636053085298</v>
      </c>
      <c r="M215">
        <v>28903.119730949398</v>
      </c>
      <c r="N215">
        <v>38497.516322135903</v>
      </c>
      <c r="O215">
        <v>-5636.7079973220798</v>
      </c>
      <c r="R215">
        <v>32860.808324813799</v>
      </c>
    </row>
    <row r="216" spans="1:18" x14ac:dyDescent="0.25">
      <c r="A216" t="s">
        <v>693</v>
      </c>
      <c r="B216">
        <v>2017</v>
      </c>
      <c r="C216">
        <v>13348302.2262931</v>
      </c>
      <c r="D216">
        <v>13302044.2029834</v>
      </c>
      <c r="E216">
        <v>10976433.531093599</v>
      </c>
      <c r="F216">
        <v>2371868.6951994901</v>
      </c>
      <c r="G216">
        <v>1888678.4517169001</v>
      </c>
      <c r="H216">
        <v>483190.24348259001</v>
      </c>
      <c r="I216">
        <v>-394109.19859409297</v>
      </c>
      <c r="J216">
        <v>18091.009116172801</v>
      </c>
      <c r="K216">
        <v>412200.207710266</v>
      </c>
      <c r="L216">
        <v>89081.044888496399</v>
      </c>
      <c r="M216">
        <v>36411.018347740202</v>
      </c>
      <c r="N216">
        <v>52670.026540756196</v>
      </c>
      <c r="O216">
        <v>-10534.0053081512</v>
      </c>
      <c r="R216">
        <v>42136.021232605002</v>
      </c>
    </row>
    <row r="217" spans="1:18" x14ac:dyDescent="0.25">
      <c r="A217" t="s">
        <v>693</v>
      </c>
      <c r="B217">
        <v>2018</v>
      </c>
      <c r="C217">
        <v>14211794.529283</v>
      </c>
      <c r="D217">
        <v>14163713.0155444</v>
      </c>
      <c r="E217">
        <v>10904842.3799276</v>
      </c>
      <c r="F217">
        <v>3306952.1493554101</v>
      </c>
      <c r="G217">
        <v>2447326.5812992998</v>
      </c>
      <c r="H217">
        <v>859625.56805610703</v>
      </c>
      <c r="I217">
        <v>-391954.20895814901</v>
      </c>
      <c r="J217">
        <v>13705.478215217599</v>
      </c>
      <c r="K217">
        <v>405659.68717336701</v>
      </c>
      <c r="L217">
        <v>467671.35909795802</v>
      </c>
      <c r="M217">
        <v>48193.853724002802</v>
      </c>
      <c r="N217">
        <v>419477.50537395501</v>
      </c>
      <c r="O217">
        <v>-12806.758332252501</v>
      </c>
      <c r="R217">
        <v>406670.74704170198</v>
      </c>
    </row>
    <row r="218" spans="1:18" x14ac:dyDescent="0.25">
      <c r="A218" t="s">
        <v>693</v>
      </c>
      <c r="B218">
        <v>2019</v>
      </c>
      <c r="C218">
        <v>15712883.8192821</v>
      </c>
      <c r="D218">
        <v>15673003.092050601</v>
      </c>
      <c r="E218">
        <v>11215933.016657799</v>
      </c>
      <c r="F218">
        <v>4496950.8026242303</v>
      </c>
      <c r="G218">
        <v>2918042.1340465499</v>
      </c>
      <c r="H218">
        <v>1578908.6685776699</v>
      </c>
      <c r="I218">
        <v>-374756.12604618102</v>
      </c>
      <c r="J218">
        <v>20860.688090324398</v>
      </c>
      <c r="K218">
        <v>395616.81413650501</v>
      </c>
      <c r="L218">
        <v>1204152.5425314901</v>
      </c>
      <c r="M218">
        <v>56201.1479139328</v>
      </c>
      <c r="N218">
        <v>1147951.3946175601</v>
      </c>
      <c r="O218">
        <v>-10553.0539751053</v>
      </c>
      <c r="R218">
        <v>1137398.3406424499</v>
      </c>
    </row>
    <row r="219" spans="1:18" x14ac:dyDescent="0.25">
      <c r="A219" t="s">
        <v>693</v>
      </c>
      <c r="B219">
        <v>2020</v>
      </c>
      <c r="C219">
        <v>25280879.401183099</v>
      </c>
      <c r="D219">
        <v>25226967.637896501</v>
      </c>
      <c r="E219">
        <v>11692170.2927828</v>
      </c>
      <c r="F219">
        <v>13588709.1084003</v>
      </c>
      <c r="G219">
        <v>2990970.26233673</v>
      </c>
      <c r="H219">
        <v>10597738.846063601</v>
      </c>
      <c r="I219">
        <v>-238638.83454799699</v>
      </c>
      <c r="J219">
        <v>24124.3814706802</v>
      </c>
      <c r="K219">
        <v>262763.21601867699</v>
      </c>
      <c r="L219">
        <v>10359100.011515601</v>
      </c>
      <c r="M219">
        <v>69428.384232521101</v>
      </c>
      <c r="N219">
        <v>10289671.6272831</v>
      </c>
      <c r="O219">
        <v>-11779.040718078601</v>
      </c>
      <c r="R219">
        <v>10277892.586564999</v>
      </c>
    </row>
    <row r="220" spans="1:18" x14ac:dyDescent="0.25">
      <c r="A220" t="s">
        <v>694</v>
      </c>
      <c r="B220">
        <v>2011</v>
      </c>
      <c r="C220">
        <v>5994641.2362348996</v>
      </c>
      <c r="D220">
        <v>5966106.8958127499</v>
      </c>
      <c r="E220">
        <v>4052698.6588060898</v>
      </c>
      <c r="F220">
        <v>1941942.5774288201</v>
      </c>
      <c r="G220">
        <v>1503536.2381982801</v>
      </c>
      <c r="H220">
        <v>438406.33923053701</v>
      </c>
      <c r="I220">
        <v>-57144.339140653603</v>
      </c>
      <c r="J220">
        <v>10133.2505106926</v>
      </c>
      <c r="K220">
        <v>67277.589651346207</v>
      </c>
      <c r="L220">
        <v>381262.00008988398</v>
      </c>
      <c r="M220">
        <v>94627.443630695299</v>
      </c>
      <c r="N220">
        <v>286634.556459188</v>
      </c>
      <c r="O220">
        <v>-10294.489502906799</v>
      </c>
      <c r="R220">
        <v>276340.06695628201</v>
      </c>
    </row>
    <row r="221" spans="1:18" x14ac:dyDescent="0.25">
      <c r="A221" t="s">
        <v>694</v>
      </c>
      <c r="B221">
        <v>2012</v>
      </c>
      <c r="C221">
        <v>6548129.7805995904</v>
      </c>
      <c r="D221">
        <v>6501801.1061515799</v>
      </c>
      <c r="E221">
        <v>4391796.0227851896</v>
      </c>
      <c r="F221">
        <v>2156333.7578144101</v>
      </c>
      <c r="G221">
        <v>1752852.50551987</v>
      </c>
      <c r="H221">
        <v>403481.25229454</v>
      </c>
      <c r="I221">
        <v>-57210.7950820923</v>
      </c>
      <c r="J221">
        <v>10693.5336265564</v>
      </c>
      <c r="K221">
        <v>67904.328708648696</v>
      </c>
      <c r="L221">
        <v>346270.457212448</v>
      </c>
      <c r="M221">
        <v>77576.891294479399</v>
      </c>
      <c r="N221">
        <v>268693.56591796898</v>
      </c>
      <c r="O221">
        <v>-6670.7776660919199</v>
      </c>
      <c r="R221">
        <v>262022.78825187701</v>
      </c>
    </row>
    <row r="222" spans="1:18" x14ac:dyDescent="0.25">
      <c r="A222" t="s">
        <v>694</v>
      </c>
      <c r="B222">
        <v>2013</v>
      </c>
      <c r="C222">
        <v>7272802.1575233899</v>
      </c>
      <c r="D222">
        <v>7272802.1575233899</v>
      </c>
      <c r="E222">
        <v>4852562.2664592303</v>
      </c>
      <c r="F222">
        <v>2420239.8910641698</v>
      </c>
      <c r="G222">
        <v>1951498.8429837199</v>
      </c>
      <c r="H222">
        <v>468741.04808044399</v>
      </c>
      <c r="I222">
        <v>-48490.547118663802</v>
      </c>
      <c r="J222">
        <v>14827.822947025301</v>
      </c>
      <c r="K222">
        <v>63318.370065689101</v>
      </c>
      <c r="L222">
        <v>420250.50096178101</v>
      </c>
      <c r="M222">
        <v>107766.450307846</v>
      </c>
      <c r="N222">
        <v>312484.05065393401</v>
      </c>
      <c r="O222">
        <v>-9111.2031216621399</v>
      </c>
      <c r="R222">
        <v>303372.84753227199</v>
      </c>
    </row>
    <row r="223" spans="1:18" x14ac:dyDescent="0.25">
      <c r="A223" t="s">
        <v>694</v>
      </c>
      <c r="B223">
        <v>2014</v>
      </c>
      <c r="C223">
        <v>6456581.1038390398</v>
      </c>
      <c r="D223">
        <v>6400656.0436931802</v>
      </c>
      <c r="E223">
        <v>4403757.3194851903</v>
      </c>
      <c r="F223">
        <v>2052823.7843538499</v>
      </c>
      <c r="G223">
        <v>1583086.18912876</v>
      </c>
      <c r="H223">
        <v>469737.59522509598</v>
      </c>
      <c r="I223">
        <v>-37930.969098925598</v>
      </c>
      <c r="J223">
        <v>14110.7110368013</v>
      </c>
      <c r="K223">
        <v>52041.6801357269</v>
      </c>
      <c r="L223">
        <v>431806.62612616998</v>
      </c>
      <c r="M223">
        <v>107694.684280872</v>
      </c>
      <c r="N223">
        <v>324111.94184529799</v>
      </c>
      <c r="O223">
        <v>-9278.4260241985303</v>
      </c>
      <c r="R223">
        <v>314833.51582109899</v>
      </c>
    </row>
    <row r="224" spans="1:18" x14ac:dyDescent="0.25">
      <c r="A224" t="s">
        <v>694</v>
      </c>
      <c r="B224">
        <v>2015</v>
      </c>
      <c r="C224">
        <v>7136351.2309861202</v>
      </c>
      <c r="D224">
        <v>7084896.7155834399</v>
      </c>
      <c r="E224">
        <v>4834227.0673483601</v>
      </c>
      <c r="F224">
        <v>2302124.1636377601</v>
      </c>
      <c r="G224">
        <v>1836959.99649417</v>
      </c>
      <c r="H224">
        <v>465164.16714358301</v>
      </c>
      <c r="I224">
        <v>-40999.871608495698</v>
      </c>
      <c r="J224">
        <v>13752.8814661503</v>
      </c>
      <c r="K224">
        <v>54752.753074646003</v>
      </c>
      <c r="L224">
        <v>424164.29553508799</v>
      </c>
      <c r="M224">
        <v>120930.547905803</v>
      </c>
      <c r="N224">
        <v>303233.74762928498</v>
      </c>
      <c r="O224">
        <v>-3748.8592544794101</v>
      </c>
      <c r="R224">
        <v>299484.88837480498</v>
      </c>
    </row>
    <row r="225" spans="1:18" x14ac:dyDescent="0.25">
      <c r="A225" t="s">
        <v>694</v>
      </c>
      <c r="B225">
        <v>2016</v>
      </c>
      <c r="C225">
        <v>7440636.5529619502</v>
      </c>
      <c r="D225">
        <v>7388747.2718396196</v>
      </c>
      <c r="E225">
        <v>4971947.5899779797</v>
      </c>
      <c r="F225">
        <v>2468688.9629839701</v>
      </c>
      <c r="G225">
        <v>1903112.29362404</v>
      </c>
      <c r="H225">
        <v>565576.66935992194</v>
      </c>
      <c r="I225">
        <v>-46130.662721276298</v>
      </c>
      <c r="J225">
        <v>12529.371213197701</v>
      </c>
      <c r="K225">
        <v>58660.033934473999</v>
      </c>
      <c r="L225">
        <v>519446.00663864601</v>
      </c>
      <c r="M225">
        <v>134445.561640739</v>
      </c>
      <c r="N225">
        <v>385000.44499790698</v>
      </c>
      <c r="O225">
        <v>-1541.76572155952</v>
      </c>
      <c r="R225">
        <v>383458.67927634699</v>
      </c>
    </row>
    <row r="226" spans="1:18" x14ac:dyDescent="0.25">
      <c r="A226" t="s">
        <v>694</v>
      </c>
      <c r="B226">
        <v>2017</v>
      </c>
      <c r="C226">
        <v>8315268.8821263304</v>
      </c>
      <c r="D226">
        <v>8259892.8439857997</v>
      </c>
      <c r="E226">
        <v>5529677.74276435</v>
      </c>
      <c r="F226">
        <v>2785591.1393619799</v>
      </c>
      <c r="G226">
        <v>2113846.3609803901</v>
      </c>
      <c r="H226">
        <v>671744.77838158596</v>
      </c>
      <c r="I226">
        <v>-51522.388129234299</v>
      </c>
      <c r="J226">
        <v>13788.439293623</v>
      </c>
      <c r="K226">
        <v>65310.827422857299</v>
      </c>
      <c r="L226">
        <v>620222.39025235199</v>
      </c>
      <c r="M226">
        <v>163901.795061707</v>
      </c>
      <c r="N226">
        <v>456320.59519064397</v>
      </c>
      <c r="O226">
        <v>-1605.1025547981301</v>
      </c>
      <c r="R226">
        <v>454715.49263584602</v>
      </c>
    </row>
    <row r="227" spans="1:18" x14ac:dyDescent="0.25">
      <c r="A227" t="s">
        <v>694</v>
      </c>
      <c r="B227">
        <v>2018</v>
      </c>
      <c r="C227">
        <v>8128612.07905054</v>
      </c>
      <c r="D227">
        <v>7794523.8293995904</v>
      </c>
      <c r="E227">
        <v>5452646.6462087603</v>
      </c>
      <c r="F227">
        <v>2675965.4328417801</v>
      </c>
      <c r="G227">
        <v>1787883.52023125</v>
      </c>
      <c r="H227">
        <v>888081.91261053097</v>
      </c>
      <c r="I227">
        <v>-33678.232987403899</v>
      </c>
      <c r="J227">
        <v>14397.0487418175</v>
      </c>
      <c r="K227">
        <v>48075.2817292213</v>
      </c>
      <c r="L227">
        <v>854403.67962312698</v>
      </c>
      <c r="M227">
        <v>151433.84790372799</v>
      </c>
      <c r="N227">
        <v>702969.83171939803</v>
      </c>
      <c r="O227">
        <v>-462.766263484955</v>
      </c>
      <c r="R227">
        <v>702507.06545591401</v>
      </c>
    </row>
    <row r="228" spans="1:18" x14ac:dyDescent="0.25">
      <c r="A228" t="s">
        <v>694</v>
      </c>
      <c r="B228">
        <v>2019</v>
      </c>
      <c r="C228">
        <v>6546227.3721170397</v>
      </c>
      <c r="D228">
        <v>6491634.2741708802</v>
      </c>
      <c r="E228">
        <v>3978146.8417964</v>
      </c>
      <c r="F228">
        <v>2568080.5303206402</v>
      </c>
      <c r="G228">
        <v>2358525.6187403202</v>
      </c>
      <c r="H228">
        <v>209554.911580324</v>
      </c>
      <c r="I228">
        <v>-634986.63864600705</v>
      </c>
      <c r="J228">
        <v>13426.6682020426</v>
      </c>
      <c r="K228">
        <v>648413.30684804905</v>
      </c>
      <c r="L228">
        <v>-425431.727065682</v>
      </c>
      <c r="M228">
        <v>55271.279992699601</v>
      </c>
      <c r="N228">
        <v>-480703.00705838198</v>
      </c>
      <c r="O228">
        <v>728.29402041435196</v>
      </c>
      <c r="R228">
        <v>-479974.71303796797</v>
      </c>
    </row>
    <row r="229" spans="1:18" x14ac:dyDescent="0.25">
      <c r="A229" t="s">
        <v>694</v>
      </c>
      <c r="B229">
        <v>2020</v>
      </c>
      <c r="C229">
        <v>8008030.6964731198</v>
      </c>
      <c r="D229">
        <v>7783912.9812669801</v>
      </c>
      <c r="E229">
        <v>5376115.3230118798</v>
      </c>
      <c r="F229">
        <v>2631915.3734612502</v>
      </c>
      <c r="G229">
        <v>2040268.1776475899</v>
      </c>
      <c r="H229">
        <v>591647.19581365597</v>
      </c>
      <c r="I229">
        <v>-45559.751336574598</v>
      </c>
      <c r="J229">
        <v>9715.6557106971704</v>
      </c>
      <c r="K229">
        <v>55275.407047271699</v>
      </c>
      <c r="L229">
        <v>546087.44447708095</v>
      </c>
      <c r="M229">
        <v>106907.595715523</v>
      </c>
      <c r="N229">
        <v>439179.848761559</v>
      </c>
      <c r="O229">
        <v>-2047.3276758193999</v>
      </c>
      <c r="R229">
        <v>437132.52108573902</v>
      </c>
    </row>
    <row r="230" spans="1:18" x14ac:dyDescent="0.25">
      <c r="A230" t="s">
        <v>371</v>
      </c>
      <c r="B230">
        <v>2011</v>
      </c>
      <c r="C230">
        <v>6598357.1167095797</v>
      </c>
      <c r="D230">
        <v>6582445.6596606402</v>
      </c>
      <c r="H230">
        <v>137326.645816106</v>
      </c>
      <c r="I230">
        <v>733.09392010724503</v>
      </c>
      <c r="J230">
        <v>18360.931174423698</v>
      </c>
      <c r="K230">
        <v>17627.837254316401</v>
      </c>
      <c r="L230">
        <v>138059.73973621399</v>
      </c>
      <c r="M230">
        <v>37761.659711971901</v>
      </c>
      <c r="N230">
        <v>100298.08002424199</v>
      </c>
      <c r="R230">
        <v>100298.08002424199</v>
      </c>
    </row>
    <row r="231" spans="1:18" x14ac:dyDescent="0.25">
      <c r="A231" t="s">
        <v>371</v>
      </c>
      <c r="B231">
        <v>2012</v>
      </c>
      <c r="C231">
        <v>7112272.1950245304</v>
      </c>
      <c r="D231">
        <v>7061014.3354379795</v>
      </c>
      <c r="H231">
        <v>190925.98149705</v>
      </c>
      <c r="I231">
        <v>69517.973627937696</v>
      </c>
      <c r="J231">
        <v>84773.592317408795</v>
      </c>
      <c r="K231">
        <v>15255.618689471101</v>
      </c>
      <c r="L231">
        <v>260443.955124987</v>
      </c>
      <c r="M231">
        <v>49079.555332927601</v>
      </c>
      <c r="N231">
        <v>211364.39979205999</v>
      </c>
      <c r="R231">
        <v>211364.39979205999</v>
      </c>
    </row>
    <row r="232" spans="1:18" x14ac:dyDescent="0.25">
      <c r="A232" t="s">
        <v>371</v>
      </c>
      <c r="B232">
        <v>2013</v>
      </c>
      <c r="C232">
        <v>6935298.0646578204</v>
      </c>
      <c r="D232">
        <v>6920391.2297087098</v>
      </c>
      <c r="H232">
        <v>119090.175032674</v>
      </c>
      <c r="I232">
        <v>32149.6569950048</v>
      </c>
      <c r="J232">
        <v>43953.5790821521</v>
      </c>
      <c r="K232">
        <v>11803.922087147401</v>
      </c>
      <c r="L232">
        <v>151239.83202767899</v>
      </c>
      <c r="M232">
        <v>37915.620164170497</v>
      </c>
      <c r="N232">
        <v>113324.211863509</v>
      </c>
      <c r="R232">
        <v>113324.211863509</v>
      </c>
    </row>
    <row r="233" spans="1:18" x14ac:dyDescent="0.25">
      <c r="A233" t="s">
        <v>371</v>
      </c>
      <c r="B233">
        <v>2014</v>
      </c>
      <c r="C233">
        <v>6153651.5549958404</v>
      </c>
      <c r="D233">
        <v>6135805.28146159</v>
      </c>
      <c r="H233">
        <v>106582.56376183299</v>
      </c>
      <c r="I233">
        <v>100760.02624358601</v>
      </c>
      <c r="J233">
        <v>109318.891551505</v>
      </c>
      <c r="K233">
        <v>8558.8653079185497</v>
      </c>
      <c r="L233">
        <v>207342.59000542</v>
      </c>
      <c r="M233">
        <v>35410.122987095798</v>
      </c>
      <c r="N233">
        <v>171932.46701832401</v>
      </c>
      <c r="R233">
        <v>171932.46701832401</v>
      </c>
    </row>
    <row r="234" spans="1:18" x14ac:dyDescent="0.25">
      <c r="A234" t="s">
        <v>371</v>
      </c>
      <c r="B234">
        <v>2015</v>
      </c>
      <c r="C234">
        <v>4957795.3479342898</v>
      </c>
      <c r="D234">
        <v>4942347.1258666199</v>
      </c>
      <c r="H234">
        <v>43053.074483370801</v>
      </c>
      <c r="I234">
        <v>19021.128407472999</v>
      </c>
      <c r="J234">
        <v>26536.8791482378</v>
      </c>
      <c r="K234">
        <v>7515.75074076486</v>
      </c>
      <c r="L234">
        <v>62074.202890843699</v>
      </c>
      <c r="M234">
        <v>23400.286727327501</v>
      </c>
      <c r="N234">
        <v>38673.916163516296</v>
      </c>
      <c r="R234">
        <v>38673.916163516296</v>
      </c>
    </row>
    <row r="235" spans="1:18" x14ac:dyDescent="0.25">
      <c r="A235" t="s">
        <v>371</v>
      </c>
      <c r="B235">
        <v>2016</v>
      </c>
      <c r="C235">
        <v>4082825.7407790702</v>
      </c>
      <c r="D235">
        <v>4076487.2851734501</v>
      </c>
      <c r="H235">
        <v>43697.8943674607</v>
      </c>
      <c r="I235">
        <v>-40764.8676128597</v>
      </c>
      <c r="J235">
        <v>-27914.709868479302</v>
      </c>
      <c r="K235">
        <v>12850.1577443805</v>
      </c>
      <c r="L235">
        <v>2933.026754601</v>
      </c>
      <c r="M235">
        <v>19386.861016503801</v>
      </c>
      <c r="N235">
        <v>-16453.834261902801</v>
      </c>
      <c r="R235">
        <v>-16453.834261902801</v>
      </c>
    </row>
    <row r="236" spans="1:18" x14ac:dyDescent="0.25">
      <c r="A236" t="s">
        <v>371</v>
      </c>
      <c r="B236">
        <v>2017</v>
      </c>
      <c r="C236">
        <v>4953173.5974454703</v>
      </c>
      <c r="D236">
        <v>4929982.8303331602</v>
      </c>
      <c r="H236">
        <v>79660.194111860998</v>
      </c>
      <c r="I236">
        <v>-49943.763378374599</v>
      </c>
      <c r="J236">
        <v>-33766.430614853401</v>
      </c>
      <c r="K236">
        <v>16177.332763521201</v>
      </c>
      <c r="L236">
        <v>29716.430733486399</v>
      </c>
      <c r="M236">
        <v>7664.0783536133804</v>
      </c>
      <c r="N236">
        <v>22052.352379872998</v>
      </c>
      <c r="R236">
        <v>22052.352379872998</v>
      </c>
    </row>
    <row r="237" spans="1:18" x14ac:dyDescent="0.25">
      <c r="A237" t="s">
        <v>371</v>
      </c>
      <c r="B237">
        <v>2018</v>
      </c>
      <c r="C237">
        <v>5875389.18539041</v>
      </c>
      <c r="D237">
        <v>5846881.0549149802</v>
      </c>
      <c r="H237">
        <v>96885.726061324094</v>
      </c>
      <c r="I237">
        <v>12454.653320977801</v>
      </c>
      <c r="J237">
        <v>27688.8058475627</v>
      </c>
      <c r="K237">
        <v>15234.1525265849</v>
      </c>
      <c r="L237">
        <v>109340.379382302</v>
      </c>
      <c r="M237">
        <v>33602.1143823159</v>
      </c>
      <c r="N237">
        <v>75738.264999986102</v>
      </c>
      <c r="R237">
        <v>75738.264999986102</v>
      </c>
    </row>
    <row r="238" spans="1:18" x14ac:dyDescent="0.25">
      <c r="A238" t="s">
        <v>371</v>
      </c>
      <c r="B238">
        <v>2019</v>
      </c>
      <c r="C238">
        <v>5662272.3668911504</v>
      </c>
      <c r="D238">
        <v>5634845.6581479702</v>
      </c>
      <c r="H238">
        <v>25571.596998964</v>
      </c>
      <c r="I238">
        <v>-99761.613105242097</v>
      </c>
      <c r="J238">
        <v>-72657.984049385501</v>
      </c>
      <c r="K238">
        <v>27103.6290558566</v>
      </c>
      <c r="L238">
        <v>-74190.016106278199</v>
      </c>
      <c r="M238">
        <v>888.00714196014405</v>
      </c>
      <c r="N238">
        <v>-75078.0232482383</v>
      </c>
      <c r="R238">
        <v>-75078.0232482383</v>
      </c>
    </row>
    <row r="239" spans="1:18" x14ac:dyDescent="0.25">
      <c r="A239" t="s">
        <v>371</v>
      </c>
      <c r="B239">
        <v>2020</v>
      </c>
      <c r="C239">
        <v>5607856.3786209896</v>
      </c>
      <c r="D239">
        <v>5063388.79829349</v>
      </c>
      <c r="H239">
        <v>478502.03393110598</v>
      </c>
      <c r="I239">
        <v>-65634.861541686099</v>
      </c>
      <c r="J239">
        <v>-35492.326860005298</v>
      </c>
      <c r="K239">
        <v>30142.534681680801</v>
      </c>
      <c r="L239">
        <v>412867.17238941998</v>
      </c>
      <c r="M239">
        <v>18548.188783064499</v>
      </c>
      <c r="N239">
        <v>394318.98360635602</v>
      </c>
      <c r="R239">
        <v>394318.98360635602</v>
      </c>
    </row>
    <row r="240" spans="1:18" x14ac:dyDescent="0.25">
      <c r="A240" t="s">
        <v>159</v>
      </c>
      <c r="B240">
        <v>2011</v>
      </c>
      <c r="C240">
        <v>21863776.619315099</v>
      </c>
      <c r="D240">
        <v>21783293.222188901</v>
      </c>
      <c r="E240">
        <v>11040738.8057709</v>
      </c>
      <c r="F240">
        <v>10823037.813544299</v>
      </c>
      <c r="G240">
        <v>7974453.3152580298</v>
      </c>
      <c r="H240">
        <v>2848584.49828625</v>
      </c>
      <c r="I240">
        <v>-133259.39524173699</v>
      </c>
      <c r="J240">
        <v>65969.997644424395</v>
      </c>
      <c r="K240">
        <v>199229.39288616201</v>
      </c>
      <c r="L240">
        <v>2715325.1030445099</v>
      </c>
      <c r="M240">
        <v>662338.77635002101</v>
      </c>
      <c r="N240">
        <v>2052986.3266944899</v>
      </c>
      <c r="O240">
        <v>-279712.79001236003</v>
      </c>
      <c r="R240">
        <v>1773273.5366821301</v>
      </c>
    </row>
    <row r="241" spans="1:18" x14ac:dyDescent="0.25">
      <c r="A241" t="s">
        <v>159</v>
      </c>
      <c r="B241">
        <v>2012</v>
      </c>
      <c r="C241">
        <v>22650337.826728798</v>
      </c>
      <c r="D241">
        <v>22555179.9291372</v>
      </c>
      <c r="E241">
        <v>11199670.816540699</v>
      </c>
      <c r="F241">
        <v>11450667.010188101</v>
      </c>
      <c r="G241">
        <v>8365620.3882694198</v>
      </c>
      <c r="H241">
        <v>3085046.6219186801</v>
      </c>
      <c r="I241">
        <v>-89641.497731208801</v>
      </c>
      <c r="J241">
        <v>89641.497731208801</v>
      </c>
      <c r="K241">
        <v>179282.99546241801</v>
      </c>
      <c r="L241">
        <v>2995405.1241874699</v>
      </c>
      <c r="M241">
        <v>754367.68090724899</v>
      </c>
      <c r="N241">
        <v>2241037.44328022</v>
      </c>
      <c r="O241">
        <v>-348912.29116916697</v>
      </c>
      <c r="R241">
        <v>1892125.15211105</v>
      </c>
    </row>
    <row r="242" spans="1:18" x14ac:dyDescent="0.25">
      <c r="A242" t="s">
        <v>159</v>
      </c>
      <c r="B242">
        <v>2013</v>
      </c>
      <c r="C242">
        <v>20069082.9062462</v>
      </c>
      <c r="D242">
        <v>19945244.645118698</v>
      </c>
      <c r="E242">
        <v>10063679.867505999</v>
      </c>
      <c r="F242">
        <v>10005403.038740201</v>
      </c>
      <c r="G242">
        <v>7282175.39453506</v>
      </c>
      <c r="H242">
        <v>2723227.6442050901</v>
      </c>
      <c r="I242">
        <v>-58276.828765869097</v>
      </c>
      <c r="J242">
        <v>47349.923372268699</v>
      </c>
      <c r="K242">
        <v>105626.75213813801</v>
      </c>
      <c r="L242">
        <v>2664950.8154392201</v>
      </c>
      <c r="M242">
        <v>647115.61942100502</v>
      </c>
      <c r="N242">
        <v>2017835.1960182199</v>
      </c>
      <c r="O242">
        <v>-324642.001545668</v>
      </c>
      <c r="R242">
        <v>1693193.1944725499</v>
      </c>
    </row>
    <row r="243" spans="1:18" x14ac:dyDescent="0.25">
      <c r="A243" t="s">
        <v>159</v>
      </c>
      <c r="B243">
        <v>2014</v>
      </c>
      <c r="C243">
        <v>19794742.252111401</v>
      </c>
      <c r="D243">
        <v>19693493.1579828</v>
      </c>
      <c r="E243">
        <v>9691606.8379878998</v>
      </c>
      <c r="F243">
        <v>10103135.4141235</v>
      </c>
      <c r="G243">
        <v>7251830.2794694901</v>
      </c>
      <c r="H243">
        <v>2851305.1346540502</v>
      </c>
      <c r="I243">
        <v>-17419.1989898682</v>
      </c>
      <c r="J243">
        <v>30483.598232269302</v>
      </c>
      <c r="K243">
        <v>47902.797222137502</v>
      </c>
      <c r="L243">
        <v>2833885.9356641802</v>
      </c>
      <c r="M243">
        <v>691324.45991039299</v>
      </c>
      <c r="N243">
        <v>2142561.47575378</v>
      </c>
      <c r="O243">
        <v>-336298.32179820503</v>
      </c>
      <c r="R243">
        <v>1806263.15395558</v>
      </c>
    </row>
    <row r="244" spans="1:18" x14ac:dyDescent="0.25">
      <c r="A244" t="s">
        <v>159</v>
      </c>
      <c r="B244">
        <v>2015</v>
      </c>
      <c r="C244">
        <v>19827612.719535802</v>
      </c>
      <c r="D244">
        <v>19726419.1617966</v>
      </c>
      <c r="E244">
        <v>9668201.1623382606</v>
      </c>
      <c r="F244">
        <v>10159411.557197601</v>
      </c>
      <c r="G244">
        <v>7240609.8761558495</v>
      </c>
      <c r="H244">
        <v>2918801.6810417199</v>
      </c>
      <c r="I244">
        <v>-28460.6881141663</v>
      </c>
      <c r="J244">
        <v>21081.9911956787</v>
      </c>
      <c r="K244">
        <v>49542.679309845</v>
      </c>
      <c r="L244">
        <v>2890340.9929275499</v>
      </c>
      <c r="M244">
        <v>684110.61429977405</v>
      </c>
      <c r="N244">
        <v>2206230.3786277799</v>
      </c>
      <c r="O244">
        <v>-346402.41373443598</v>
      </c>
      <c r="R244">
        <v>1859827.9648933399</v>
      </c>
    </row>
    <row r="245" spans="1:18" x14ac:dyDescent="0.25">
      <c r="A245" t="s">
        <v>159</v>
      </c>
      <c r="B245">
        <v>2016</v>
      </c>
      <c r="C245">
        <v>24153893.418312099</v>
      </c>
      <c r="D245">
        <v>24020771.165609401</v>
      </c>
      <c r="E245">
        <v>12002590.1355743</v>
      </c>
      <c r="F245">
        <v>12151303.2827377</v>
      </c>
      <c r="G245">
        <v>8503033.9789390601</v>
      </c>
      <c r="H245">
        <v>3648269.3037986802</v>
      </c>
      <c r="I245">
        <v>-64762.176990508997</v>
      </c>
      <c r="J245">
        <v>21587.3923301697</v>
      </c>
      <c r="K245">
        <v>86349.569320678696</v>
      </c>
      <c r="L245">
        <v>3583507.1268081702</v>
      </c>
      <c r="M245">
        <v>536086.909532547</v>
      </c>
      <c r="N245">
        <v>3047420.21727562</v>
      </c>
      <c r="O245">
        <v>-408855.61633682298</v>
      </c>
      <c r="R245">
        <v>2638564.6009387998</v>
      </c>
    </row>
    <row r="246" spans="1:18" x14ac:dyDescent="0.25">
      <c r="A246" t="s">
        <v>159</v>
      </c>
      <c r="B246">
        <v>2017</v>
      </c>
      <c r="C246">
        <v>22916041.547536802</v>
      </c>
      <c r="D246">
        <v>22784366.481185</v>
      </c>
      <c r="E246">
        <v>11638930.864930199</v>
      </c>
      <c r="F246">
        <v>11277110.682606701</v>
      </c>
      <c r="G246">
        <v>7747073.9037990598</v>
      </c>
      <c r="H246">
        <v>3530036.7788076401</v>
      </c>
      <c r="I246">
        <v>-36640.018463134802</v>
      </c>
      <c r="J246">
        <v>11450.0057697296</v>
      </c>
      <c r="K246">
        <v>48090.024232864402</v>
      </c>
      <c r="L246">
        <v>3493396.76034451</v>
      </c>
      <c r="M246">
        <v>825545.41599750496</v>
      </c>
      <c r="N246">
        <v>2667851.3443470001</v>
      </c>
      <c r="O246">
        <v>-395713.34440243198</v>
      </c>
      <c r="R246">
        <v>2272137.99994457</v>
      </c>
    </row>
    <row r="247" spans="1:18" x14ac:dyDescent="0.25">
      <c r="A247" t="s">
        <v>159</v>
      </c>
      <c r="B247">
        <v>2018</v>
      </c>
      <c r="C247">
        <v>22758957.6362371</v>
      </c>
      <c r="D247">
        <v>22596064.6574497</v>
      </c>
      <c r="E247">
        <v>11384534.117460299</v>
      </c>
      <c r="F247">
        <v>11374423.518776899</v>
      </c>
      <c r="G247">
        <v>8128921.34141922</v>
      </c>
      <c r="H247">
        <v>3245502.1773576699</v>
      </c>
      <c r="I247">
        <v>-87625.188589096098</v>
      </c>
      <c r="J247">
        <v>14604.1980981827</v>
      </c>
      <c r="K247">
        <v>102229.38668727899</v>
      </c>
      <c r="L247">
        <v>3157876.9887685799</v>
      </c>
      <c r="M247">
        <v>795367.09642410302</v>
      </c>
      <c r="N247">
        <v>2362509.8923444701</v>
      </c>
      <c r="O247">
        <v>-390494.91254818399</v>
      </c>
      <c r="R247">
        <v>1972014.9797962899</v>
      </c>
    </row>
    <row r="248" spans="1:18" x14ac:dyDescent="0.25">
      <c r="A248" t="s">
        <v>159</v>
      </c>
      <c r="B248">
        <v>2019</v>
      </c>
      <c r="C248">
        <v>23737008.8481903</v>
      </c>
      <c r="D248">
        <v>23621661.514043801</v>
      </c>
      <c r="E248">
        <v>11432884.172797199</v>
      </c>
      <c r="F248">
        <v>12304124.675393101</v>
      </c>
      <c r="G248">
        <v>9845017.6793336906</v>
      </c>
      <c r="H248">
        <v>2459106.9960594201</v>
      </c>
      <c r="I248">
        <v>-96940.844655036897</v>
      </c>
      <c r="J248">
        <v>14725.191593170201</v>
      </c>
      <c r="K248">
        <v>111666.036248207</v>
      </c>
      <c r="L248">
        <v>2362166.1514043799</v>
      </c>
      <c r="M248">
        <v>614776.74901485397</v>
      </c>
      <c r="N248">
        <v>1747389.4023895301</v>
      </c>
      <c r="O248">
        <v>-424086.74498259998</v>
      </c>
      <c r="R248">
        <v>1323302.6574069301</v>
      </c>
    </row>
    <row r="249" spans="1:18" x14ac:dyDescent="0.25">
      <c r="A249" t="s">
        <v>159</v>
      </c>
      <c r="B249">
        <v>2020</v>
      </c>
      <c r="C249">
        <v>22890979.995489102</v>
      </c>
      <c r="D249">
        <v>22726752.985477399</v>
      </c>
      <c r="E249">
        <v>11463045.2988148</v>
      </c>
      <c r="F249">
        <v>11427934.6966743</v>
      </c>
      <c r="G249">
        <v>8974722.9471206702</v>
      </c>
      <c r="H249">
        <v>2453211.74955368</v>
      </c>
      <c r="I249">
        <v>-19254.201173782301</v>
      </c>
      <c r="J249">
        <v>31712.8019332886</v>
      </c>
      <c r="K249">
        <v>50967.003107070901</v>
      </c>
      <c r="L249">
        <v>2433957.5483798999</v>
      </c>
      <c r="M249">
        <v>588952.03590393101</v>
      </c>
      <c r="N249">
        <v>1845005.51247597</v>
      </c>
      <c r="O249">
        <v>-359817.981135368</v>
      </c>
      <c r="R249">
        <v>1485187.5313406</v>
      </c>
    </row>
    <row r="250" spans="1:18" x14ac:dyDescent="0.25">
      <c r="A250" t="s">
        <v>695</v>
      </c>
      <c r="B250">
        <v>2011</v>
      </c>
      <c r="C250">
        <v>34005.759447860699</v>
      </c>
      <c r="D250">
        <v>33877.9221383572</v>
      </c>
      <c r="H250">
        <v>609.94440991878503</v>
      </c>
      <c r="I250">
        <v>-27.689457726478601</v>
      </c>
      <c r="L250">
        <v>582.25495219230697</v>
      </c>
      <c r="M250">
        <v>175.32343560457201</v>
      </c>
      <c r="N250">
        <v>406.931516587734</v>
      </c>
      <c r="R250">
        <v>406.931516587734</v>
      </c>
    </row>
    <row r="251" spans="1:18" x14ac:dyDescent="0.25">
      <c r="A251" t="s">
        <v>695</v>
      </c>
      <c r="B251">
        <v>2012</v>
      </c>
      <c r="C251">
        <v>26451.066375517799</v>
      </c>
      <c r="D251">
        <v>26346.174079263201</v>
      </c>
      <c r="H251">
        <v>458.09566364288298</v>
      </c>
      <c r="I251">
        <v>-29.290678954124399</v>
      </c>
      <c r="J251">
        <v>32.984998822212198</v>
      </c>
      <c r="K251">
        <v>62.2756777763367</v>
      </c>
      <c r="L251">
        <v>428.80498468875902</v>
      </c>
      <c r="M251">
        <v>116.107195854187</v>
      </c>
      <c r="N251">
        <v>312.69778883457201</v>
      </c>
      <c r="O251">
        <v>0.65969997644424405</v>
      </c>
      <c r="P251">
        <v>345.15502767562901</v>
      </c>
      <c r="Q251">
        <v>344.49532769918397</v>
      </c>
      <c r="R251">
        <v>313.35748881101603</v>
      </c>
    </row>
    <row r="252" spans="1:18" x14ac:dyDescent="0.25">
      <c r="A252" t="s">
        <v>695</v>
      </c>
      <c r="B252">
        <v>2013</v>
      </c>
      <c r="C252">
        <v>23548.131904006001</v>
      </c>
      <c r="D252">
        <v>23500.001315224199</v>
      </c>
      <c r="H252">
        <v>344.77499127388</v>
      </c>
      <c r="I252">
        <v>-27.306179308891299</v>
      </c>
      <c r="J252">
        <v>28.961099267005899</v>
      </c>
      <c r="K252">
        <v>56.267278575897201</v>
      </c>
      <c r="L252">
        <v>317.46881196498902</v>
      </c>
      <c r="M252">
        <v>94.330437612533601</v>
      </c>
      <c r="N252">
        <v>223.138374352455</v>
      </c>
      <c r="O252">
        <v>402.28345981836299</v>
      </c>
      <c r="P252">
        <v>615.63022441863995</v>
      </c>
      <c r="Q252">
        <v>213.346764600277</v>
      </c>
      <c r="R252">
        <v>625.42183417081799</v>
      </c>
    </row>
    <row r="253" spans="1:18" x14ac:dyDescent="0.25">
      <c r="A253" t="s">
        <v>695</v>
      </c>
      <c r="B253">
        <v>2014</v>
      </c>
      <c r="C253">
        <v>12848.3410020351</v>
      </c>
      <c r="D253">
        <v>12795.5276259661</v>
      </c>
      <c r="H253">
        <v>238.085127520561</v>
      </c>
      <c r="I253">
        <v>-9.5913947343826305</v>
      </c>
      <c r="J253">
        <v>46.014412713050802</v>
      </c>
      <c r="K253">
        <v>55.605807447433499</v>
      </c>
      <c r="L253">
        <v>228.49373278617901</v>
      </c>
      <c r="M253">
        <v>57.548368406295801</v>
      </c>
      <c r="N253">
        <v>170.94536437988299</v>
      </c>
      <c r="R253">
        <v>170.94536437988299</v>
      </c>
    </row>
    <row r="254" spans="1:18" x14ac:dyDescent="0.25">
      <c r="A254" t="s">
        <v>695</v>
      </c>
      <c r="B254">
        <v>2015</v>
      </c>
      <c r="C254">
        <v>14147.3290696025</v>
      </c>
      <c r="D254">
        <v>14076.672443699799</v>
      </c>
      <c r="H254">
        <v>89.164524829387702</v>
      </c>
      <c r="I254">
        <v>-23.515918636321999</v>
      </c>
      <c r="J254">
        <v>29.7215082764626</v>
      </c>
      <c r="K254">
        <v>53.237426912784599</v>
      </c>
      <c r="L254">
        <v>65.648606193065604</v>
      </c>
      <c r="M254">
        <v>21.011908781528501</v>
      </c>
      <c r="N254">
        <v>44.636697411537199</v>
      </c>
      <c r="R254">
        <v>44.636697411537199</v>
      </c>
    </row>
    <row r="255" spans="1:18" x14ac:dyDescent="0.25">
      <c r="A255" t="s">
        <v>695</v>
      </c>
      <c r="B255">
        <v>2016</v>
      </c>
      <c r="C255">
        <v>22711.4182951927</v>
      </c>
      <c r="D255">
        <v>22679.584488487199</v>
      </c>
      <c r="H255">
        <v>233.16682262420699</v>
      </c>
      <c r="I255">
        <v>-17.7088726043701</v>
      </c>
      <c r="J255">
        <v>27.406588554382299</v>
      </c>
      <c r="K255">
        <v>45.115461158752403</v>
      </c>
      <c r="L255">
        <v>215.45795001983601</v>
      </c>
      <c r="M255">
        <v>63.773023366928101</v>
      </c>
      <c r="N255">
        <v>151.68492665290799</v>
      </c>
      <c r="R255">
        <v>151.68492665290799</v>
      </c>
    </row>
    <row r="256" spans="1:18" x14ac:dyDescent="0.25">
      <c r="A256" t="s">
        <v>695</v>
      </c>
      <c r="B256">
        <v>2017</v>
      </c>
      <c r="C256">
        <v>26278.692473387699</v>
      </c>
      <c r="D256">
        <v>26196.9002424479</v>
      </c>
      <c r="H256">
        <v>337.96261992454498</v>
      </c>
      <c r="I256">
        <v>15.2311045885086</v>
      </c>
      <c r="J256">
        <v>72.797484135627698</v>
      </c>
      <c r="K256">
        <v>57.566379547119098</v>
      </c>
      <c r="L256">
        <v>353.19372451305401</v>
      </c>
      <c r="M256">
        <v>100.981024122238</v>
      </c>
      <c r="N256">
        <v>252.212700390816</v>
      </c>
      <c r="R256">
        <v>243.697673416138</v>
      </c>
    </row>
    <row r="257" spans="1:18" x14ac:dyDescent="0.25">
      <c r="A257" t="s">
        <v>695</v>
      </c>
      <c r="B257">
        <v>2018</v>
      </c>
      <c r="C257">
        <v>23283.1287325144</v>
      </c>
      <c r="D257">
        <v>23237.901209724001</v>
      </c>
      <c r="H257">
        <v>367.54518520832102</v>
      </c>
      <c r="I257">
        <v>-40.189520251750899</v>
      </c>
      <c r="J257">
        <v>47.174023771286002</v>
      </c>
      <c r="K257">
        <v>87.363544023036994</v>
      </c>
      <c r="L257">
        <v>327.35566495657002</v>
      </c>
      <c r="M257">
        <v>101.447051119804</v>
      </c>
      <c r="N257">
        <v>225.908613836765</v>
      </c>
      <c r="R257">
        <v>225.908613836765</v>
      </c>
    </row>
    <row r="258" spans="1:18" x14ac:dyDescent="0.25">
      <c r="A258" t="s">
        <v>695</v>
      </c>
      <c r="B258">
        <v>2019</v>
      </c>
      <c r="C258">
        <v>25164.7184229493</v>
      </c>
      <c r="D258">
        <v>25139.2172462702</v>
      </c>
      <c r="H258">
        <v>227.48847037553799</v>
      </c>
      <c r="I258">
        <v>-50.328313446044902</v>
      </c>
      <c r="J258">
        <v>46.733433914184602</v>
      </c>
      <c r="K258">
        <v>97.061747360229504</v>
      </c>
      <c r="L258">
        <v>177.16015692949301</v>
      </c>
      <c r="M258">
        <v>47.856833767890897</v>
      </c>
      <c r="N258">
        <v>129.30332316160201</v>
      </c>
      <c r="R258">
        <v>129.30332316160201</v>
      </c>
    </row>
    <row r="259" spans="1:18" x14ac:dyDescent="0.25">
      <c r="A259" t="s">
        <v>695</v>
      </c>
      <c r="B259">
        <v>2020</v>
      </c>
      <c r="C259">
        <v>38729.708088636398</v>
      </c>
      <c r="D259">
        <v>38692.649689793601</v>
      </c>
      <c r="H259">
        <v>344.324063420296</v>
      </c>
      <c r="I259">
        <v>-21.596947669982899</v>
      </c>
      <c r="J259">
        <v>52.519850015640301</v>
      </c>
      <c r="K259">
        <v>74.116797685623197</v>
      </c>
      <c r="L259">
        <v>322.72711575031298</v>
      </c>
      <c r="M259">
        <v>88.719279348850307</v>
      </c>
      <c r="N259">
        <v>234.00783640146301</v>
      </c>
      <c r="R259">
        <v>234.00783640146301</v>
      </c>
    </row>
    <row r="260" spans="1:18" x14ac:dyDescent="0.25">
      <c r="A260" t="s">
        <v>168</v>
      </c>
      <c r="B260">
        <v>2011</v>
      </c>
      <c r="C260">
        <v>13983.176151871699</v>
      </c>
      <c r="D260">
        <v>13836.965463876701</v>
      </c>
      <c r="E260">
        <v>9657.6688070297205</v>
      </c>
      <c r="F260">
        <v>4325.5073448419598</v>
      </c>
      <c r="G260">
        <v>2212.5688183307602</v>
      </c>
      <c r="H260">
        <v>2112.93852651119</v>
      </c>
      <c r="I260">
        <v>-3182.9937386512802</v>
      </c>
      <c r="J260">
        <v>613.30854964256298</v>
      </c>
      <c r="K260">
        <v>3796.3022882938399</v>
      </c>
      <c r="L260">
        <v>-1070.0552121400799</v>
      </c>
      <c r="M260">
        <v>-16.820698618888901</v>
      </c>
      <c r="N260">
        <v>-1053.2345135211899</v>
      </c>
      <c r="R260">
        <v>-1053.2345135211899</v>
      </c>
    </row>
    <row r="261" spans="1:18" x14ac:dyDescent="0.25">
      <c r="A261" t="s">
        <v>168</v>
      </c>
      <c r="B261">
        <v>2012</v>
      </c>
      <c r="C261">
        <v>14724.5034742355</v>
      </c>
      <c r="D261">
        <v>14678.324475884399</v>
      </c>
      <c r="E261">
        <v>10340.137430787099</v>
      </c>
      <c r="F261">
        <v>4384.36604344845</v>
      </c>
      <c r="G261">
        <v>2567.5523083210001</v>
      </c>
      <c r="H261">
        <v>1816.8137351274499</v>
      </c>
      <c r="I261">
        <v>-60.692397832870498</v>
      </c>
      <c r="J261">
        <v>1452.65934813023</v>
      </c>
      <c r="K261">
        <v>1513.3517459631</v>
      </c>
      <c r="L261">
        <v>1756.1213372945799</v>
      </c>
      <c r="M261">
        <v>509.28838181495701</v>
      </c>
      <c r="N261">
        <v>1246.8329554796201</v>
      </c>
      <c r="R261">
        <v>1246.8329554796201</v>
      </c>
    </row>
    <row r="262" spans="1:18" x14ac:dyDescent="0.25">
      <c r="A262" t="s">
        <v>168</v>
      </c>
      <c r="B262">
        <v>2013</v>
      </c>
      <c r="C262">
        <v>61764.371036768003</v>
      </c>
      <c r="D262">
        <v>61149.292452335401</v>
      </c>
      <c r="E262">
        <v>46929.392712235502</v>
      </c>
      <c r="F262">
        <v>14834.9783245325</v>
      </c>
      <c r="G262">
        <v>9273.0681653022802</v>
      </c>
      <c r="H262">
        <v>5561.9101592302304</v>
      </c>
      <c r="I262">
        <v>-2010.72774910927</v>
      </c>
      <c r="J262">
        <v>125.49809682369199</v>
      </c>
      <c r="K262">
        <v>2136.2258459329601</v>
      </c>
      <c r="L262">
        <v>3551.18241012096</v>
      </c>
      <c r="M262">
        <v>1159.8230706453301</v>
      </c>
      <c r="N262">
        <v>2391.3593394756299</v>
      </c>
      <c r="R262">
        <v>2391.3593394756299</v>
      </c>
    </row>
    <row r="263" spans="1:18" x14ac:dyDescent="0.25">
      <c r="A263" t="s">
        <v>168</v>
      </c>
      <c r="B263">
        <v>2014</v>
      </c>
      <c r="C263">
        <v>56670.573673009902</v>
      </c>
      <c r="D263">
        <v>56357.335718393297</v>
      </c>
      <c r="E263">
        <v>42623.429739236803</v>
      </c>
      <c r="F263">
        <v>14047.143933773001</v>
      </c>
      <c r="G263">
        <v>9051.1199676990509</v>
      </c>
      <c r="H263">
        <v>4996.0239660739899</v>
      </c>
      <c r="I263">
        <v>-1000.41889381409</v>
      </c>
      <c r="J263">
        <v>466.21463012695301</v>
      </c>
      <c r="K263">
        <v>1466.63352394104</v>
      </c>
      <c r="L263">
        <v>3995.6050722599002</v>
      </c>
      <c r="M263">
        <v>778.23848414421104</v>
      </c>
      <c r="N263">
        <v>3217.3665881156899</v>
      </c>
      <c r="R263">
        <v>3217.3665881156899</v>
      </c>
    </row>
    <row r="264" spans="1:18" x14ac:dyDescent="0.25">
      <c r="A264" t="s">
        <v>168</v>
      </c>
      <c r="B264">
        <v>2015</v>
      </c>
      <c r="C264">
        <v>57174.165884494803</v>
      </c>
      <c r="D264">
        <v>56883.4830013514</v>
      </c>
      <c r="E264">
        <v>42325.387445569002</v>
      </c>
      <c r="F264">
        <v>14848.778438925699</v>
      </c>
      <c r="G264">
        <v>9099.3540723323804</v>
      </c>
      <c r="H264">
        <v>5749.42436659336</v>
      </c>
      <c r="I264">
        <v>-1128.9818345308299</v>
      </c>
      <c r="J264">
        <v>636.88946306705498</v>
      </c>
      <c r="K264">
        <v>1765.8712975978899</v>
      </c>
      <c r="L264">
        <v>4620.4425320625296</v>
      </c>
      <c r="M264">
        <v>1376.11672019958</v>
      </c>
      <c r="N264">
        <v>3244.3258118629501</v>
      </c>
      <c r="O264">
        <v>-1692.9284018278099</v>
      </c>
      <c r="Q264">
        <v>1692.9284018278099</v>
      </c>
      <c r="R264">
        <v>1551.39741003513</v>
      </c>
    </row>
    <row r="265" spans="1:18" x14ac:dyDescent="0.25">
      <c r="A265" t="s">
        <v>168</v>
      </c>
      <c r="B265">
        <v>2016</v>
      </c>
      <c r="C265">
        <v>56932.971323490099</v>
      </c>
      <c r="D265">
        <v>56590.3889665604</v>
      </c>
      <c r="E265">
        <v>42009.029756069198</v>
      </c>
      <c r="F265">
        <v>14923.941567420999</v>
      </c>
      <c r="G265">
        <v>9234.9662432670593</v>
      </c>
      <c r="H265">
        <v>5688.9753241539001</v>
      </c>
      <c r="I265">
        <v>-951.85190248489403</v>
      </c>
      <c r="J265">
        <v>375.259443283081</v>
      </c>
      <c r="K265">
        <v>1327.1113457679701</v>
      </c>
      <c r="L265">
        <v>4737.12342166901</v>
      </c>
      <c r="M265">
        <v>1483.118080616</v>
      </c>
      <c r="N265">
        <v>3254.0053410530099</v>
      </c>
      <c r="R265">
        <v>3254.0053410530099</v>
      </c>
    </row>
    <row r="266" spans="1:18" x14ac:dyDescent="0.25">
      <c r="A266" t="s">
        <v>168</v>
      </c>
      <c r="B266">
        <v>2017</v>
      </c>
      <c r="C266">
        <v>70153.028575182005</v>
      </c>
      <c r="D266">
        <v>69354.295058965698</v>
      </c>
      <c r="E266">
        <v>51532.703390836701</v>
      </c>
      <c r="F266">
        <v>18620.325184345202</v>
      </c>
      <c r="G266">
        <v>11446.115133285501</v>
      </c>
      <c r="H266">
        <v>7174.2100510597202</v>
      </c>
      <c r="I266">
        <v>-680.00285840034496</v>
      </c>
      <c r="J266">
        <v>364.587070465088</v>
      </c>
      <c r="K266">
        <v>1044.58992886543</v>
      </c>
      <c r="L266">
        <v>6494.2071926593799</v>
      </c>
      <c r="M266">
        <v>1904.4877233505199</v>
      </c>
      <c r="N266">
        <v>4589.7194693088504</v>
      </c>
      <c r="R266">
        <v>4589.7194693088504</v>
      </c>
    </row>
    <row r="267" spans="1:18" x14ac:dyDescent="0.25">
      <c r="A267" t="s">
        <v>168</v>
      </c>
      <c r="B267">
        <v>2018</v>
      </c>
      <c r="C267">
        <v>69225.589883208304</v>
      </c>
      <c r="D267">
        <v>68293.559413552299</v>
      </c>
      <c r="E267">
        <v>50890.6956441402</v>
      </c>
      <c r="F267">
        <v>18334.894239067999</v>
      </c>
      <c r="G267">
        <v>12283.566189765899</v>
      </c>
      <c r="H267">
        <v>6051.3280493021002</v>
      </c>
      <c r="I267">
        <v>-504.94525444507599</v>
      </c>
      <c r="J267">
        <v>295.41014885902399</v>
      </c>
      <c r="K267">
        <v>800.35540330410004</v>
      </c>
      <c r="L267">
        <v>5546.3827948570297</v>
      </c>
      <c r="M267">
        <v>1351.1006808280899</v>
      </c>
      <c r="N267">
        <v>4195.2821140289298</v>
      </c>
      <c r="R267">
        <v>4195.2821140289298</v>
      </c>
    </row>
    <row r="268" spans="1:18" x14ac:dyDescent="0.25">
      <c r="A268" t="s">
        <v>168</v>
      </c>
      <c r="B268">
        <v>2019</v>
      </c>
      <c r="C268">
        <v>68193.741319537206</v>
      </c>
      <c r="D268">
        <v>67382.6466251612</v>
      </c>
      <c r="E268">
        <v>51307.918118476897</v>
      </c>
      <c r="F268">
        <v>16885.823201060299</v>
      </c>
      <c r="G268">
        <v>14389.6287261248</v>
      </c>
      <c r="H268">
        <v>2496.1944749355298</v>
      </c>
      <c r="I268">
        <v>-884.11568486690499</v>
      </c>
      <c r="J268">
        <v>-51.676393270492603</v>
      </c>
      <c r="K268">
        <v>832.439291596413</v>
      </c>
      <c r="L268">
        <v>1612.07879006863</v>
      </c>
      <c r="M268">
        <v>997.57907009124801</v>
      </c>
      <c r="N268">
        <v>614.49971997737896</v>
      </c>
      <c r="R268">
        <v>614.49971997737896</v>
      </c>
    </row>
    <row r="269" spans="1:18" x14ac:dyDescent="0.25">
      <c r="A269" t="s">
        <v>168</v>
      </c>
      <c r="B269">
        <v>2020</v>
      </c>
      <c r="C269">
        <v>64000.591061115301</v>
      </c>
      <c r="D269">
        <v>62872.886804938302</v>
      </c>
      <c r="E269">
        <v>48690.073102116599</v>
      </c>
      <c r="F269">
        <v>15310.5179589987</v>
      </c>
      <c r="G269">
        <v>16289.7431999445</v>
      </c>
      <c r="H269">
        <v>-979.22524094581604</v>
      </c>
      <c r="I269">
        <v>-954.68325495719898</v>
      </c>
      <c r="J269">
        <v>-39.267177581787102</v>
      </c>
      <c r="K269">
        <v>915.41607737541199</v>
      </c>
      <c r="L269">
        <v>-1933.9084959030199</v>
      </c>
      <c r="M269">
        <v>90.805348157882705</v>
      </c>
      <c r="N269">
        <v>-2024.7138440609001</v>
      </c>
      <c r="R269">
        <v>-2024.7138440609001</v>
      </c>
    </row>
    <row r="270" spans="1:18" x14ac:dyDescent="0.25">
      <c r="A270" t="s">
        <v>399</v>
      </c>
      <c r="B270">
        <v>2011</v>
      </c>
      <c r="C270">
        <v>1511026.65435283</v>
      </c>
      <c r="D270">
        <v>1452271.96147816</v>
      </c>
      <c r="E270">
        <v>690188.465798288</v>
      </c>
      <c r="F270">
        <v>820838.18855454703</v>
      </c>
      <c r="G270">
        <v>711262.15325337998</v>
      </c>
      <c r="H270">
        <v>109576.03530116699</v>
      </c>
      <c r="I270">
        <v>-13907.2512835547</v>
      </c>
      <c r="J270">
        <v>2675.1782706368999</v>
      </c>
      <c r="K270">
        <v>16582.4295541916</v>
      </c>
      <c r="L270">
        <v>95668.784017612299</v>
      </c>
      <c r="M270">
        <v>32251.321519072801</v>
      </c>
      <c r="N270">
        <v>63417.462498539498</v>
      </c>
      <c r="R270">
        <v>63417.462498539498</v>
      </c>
    </row>
    <row r="271" spans="1:18" x14ac:dyDescent="0.25">
      <c r="A271" t="s">
        <v>399</v>
      </c>
      <c r="B271">
        <v>2012</v>
      </c>
      <c r="C271">
        <v>1749723.3495386899</v>
      </c>
      <c r="D271">
        <v>1686597.8201021899</v>
      </c>
      <c r="E271">
        <v>799639.74859510898</v>
      </c>
      <c r="F271">
        <v>950083.60094357701</v>
      </c>
      <c r="G271">
        <v>788962.36762819602</v>
      </c>
      <c r="H271">
        <v>161121.23331538099</v>
      </c>
      <c r="I271">
        <v>-14975.575350188599</v>
      </c>
      <c r="J271">
        <v>3756.3784386018601</v>
      </c>
      <c r="K271">
        <v>18731.953788790401</v>
      </c>
      <c r="L271">
        <v>146145.65796519301</v>
      </c>
      <c r="M271">
        <v>42406.371488881399</v>
      </c>
      <c r="N271">
        <v>103739.286476311</v>
      </c>
      <c r="R271">
        <v>103739.286476311</v>
      </c>
    </row>
    <row r="272" spans="1:18" x14ac:dyDescent="0.25">
      <c r="A272" t="s">
        <v>399</v>
      </c>
      <c r="B272">
        <v>2013</v>
      </c>
      <c r="C272">
        <v>1752649.9820216701</v>
      </c>
      <c r="D272">
        <v>1702590.1429511099</v>
      </c>
      <c r="E272">
        <v>777283.84433438606</v>
      </c>
      <c r="F272">
        <v>975366.13768728403</v>
      </c>
      <c r="G272">
        <v>850028.98329136404</v>
      </c>
      <c r="H272">
        <v>125337.15439592001</v>
      </c>
      <c r="I272">
        <v>-12598.0284783848</v>
      </c>
      <c r="J272">
        <v>4570.8664449831604</v>
      </c>
      <c r="K272">
        <v>17168.894923368</v>
      </c>
      <c r="L272">
        <v>112739.125917535</v>
      </c>
      <c r="M272">
        <v>38689.428286362701</v>
      </c>
      <c r="N272">
        <v>74049.697631172196</v>
      </c>
      <c r="R272">
        <v>74049.697631172196</v>
      </c>
    </row>
    <row r="273" spans="1:18" x14ac:dyDescent="0.25">
      <c r="A273" t="s">
        <v>399</v>
      </c>
      <c r="B273">
        <v>2014</v>
      </c>
      <c r="C273">
        <v>1618961.2323771799</v>
      </c>
      <c r="D273">
        <v>1557337.05110297</v>
      </c>
      <c r="E273">
        <v>760991.80805594695</v>
      </c>
      <c r="F273">
        <v>857969.42432122806</v>
      </c>
      <c r="G273">
        <v>800797.05238070304</v>
      </c>
      <c r="H273">
        <v>57172.371940525198</v>
      </c>
      <c r="I273">
        <v>-11717.7951459374</v>
      </c>
      <c r="J273">
        <v>3815.27671351351</v>
      </c>
      <c r="K273">
        <v>15533.0718594509</v>
      </c>
      <c r="L273">
        <v>45454.576794587701</v>
      </c>
      <c r="M273">
        <v>31592.464487449699</v>
      </c>
      <c r="N273">
        <v>13862.112307138101</v>
      </c>
      <c r="R273">
        <v>13862.112307138101</v>
      </c>
    </row>
    <row r="274" spans="1:18" x14ac:dyDescent="0.25">
      <c r="A274" t="s">
        <v>399</v>
      </c>
      <c r="B274">
        <v>2015</v>
      </c>
      <c r="C274">
        <v>1678828.1153518399</v>
      </c>
      <c r="D274">
        <v>1608000.17034245</v>
      </c>
      <c r="E274">
        <v>763817.60771603498</v>
      </c>
      <c r="F274">
        <v>915010.50763580203</v>
      </c>
      <c r="G274">
        <v>868610.46499358304</v>
      </c>
      <c r="H274">
        <v>46400.042642219501</v>
      </c>
      <c r="I274">
        <v>-12389.124070350001</v>
      </c>
      <c r="J274">
        <v>4082.84727065475</v>
      </c>
      <c r="K274">
        <v>16471.9713420935</v>
      </c>
      <c r="L274">
        <v>34010.918571869501</v>
      </c>
      <c r="M274">
        <v>35052.481078456702</v>
      </c>
      <c r="N274">
        <v>-1041.56250658724</v>
      </c>
      <c r="R274">
        <v>-1041.56250658724</v>
      </c>
    </row>
    <row r="275" spans="1:18" x14ac:dyDescent="0.25">
      <c r="A275" t="s">
        <v>399</v>
      </c>
      <c r="B275">
        <v>2016</v>
      </c>
      <c r="C275">
        <v>1689487.3617320401</v>
      </c>
      <c r="D275">
        <v>1658719.50812564</v>
      </c>
      <c r="E275">
        <v>762709.34000122</v>
      </c>
      <c r="F275">
        <v>926778.021730821</v>
      </c>
      <c r="G275">
        <v>813583.69361138402</v>
      </c>
      <c r="H275">
        <v>113194.32811943701</v>
      </c>
      <c r="I275">
        <v>-7430.3355904440596</v>
      </c>
      <c r="J275">
        <v>2695.38367711418</v>
      </c>
      <c r="K275">
        <v>10125.719267558199</v>
      </c>
      <c r="L275">
        <v>105763.992528993</v>
      </c>
      <c r="M275">
        <v>31781.902126363399</v>
      </c>
      <c r="N275">
        <v>73982.090402629401</v>
      </c>
      <c r="R275">
        <v>73982.090402629401</v>
      </c>
    </row>
    <row r="276" spans="1:18" x14ac:dyDescent="0.25">
      <c r="A276" t="s">
        <v>399</v>
      </c>
      <c r="B276">
        <v>2017</v>
      </c>
      <c r="C276">
        <v>2046735.14114537</v>
      </c>
      <c r="D276">
        <v>1970757.1851785099</v>
      </c>
      <c r="E276">
        <v>871430.14565000799</v>
      </c>
      <c r="F276">
        <v>1175304.9954953699</v>
      </c>
      <c r="G276">
        <v>961650.67075905099</v>
      </c>
      <c r="H276">
        <v>213654.32473631401</v>
      </c>
      <c r="I276">
        <v>-15034.5494264841</v>
      </c>
      <c r="J276">
        <v>2591.1582316479098</v>
      </c>
      <c r="K276">
        <v>17625.707658132</v>
      </c>
      <c r="L276">
        <v>198619.77530983</v>
      </c>
      <c r="M276">
        <v>49693.968849700599</v>
      </c>
      <c r="N276">
        <v>148925.80646012901</v>
      </c>
      <c r="R276">
        <v>148925.80646012901</v>
      </c>
    </row>
    <row r="277" spans="1:18" x14ac:dyDescent="0.25">
      <c r="A277" t="s">
        <v>399</v>
      </c>
      <c r="B277">
        <v>2018</v>
      </c>
      <c r="C277">
        <v>2052988.2853317501</v>
      </c>
      <c r="D277">
        <v>1957394.2040559</v>
      </c>
      <c r="E277">
        <v>859038.04225299903</v>
      </c>
      <c r="F277">
        <v>1193950.2430787501</v>
      </c>
      <c r="G277">
        <v>981279.70968234097</v>
      </c>
      <c r="H277">
        <v>212670.53339641399</v>
      </c>
      <c r="I277">
        <v>-12527.831578802799</v>
      </c>
      <c r="J277">
        <v>3236.75698367211</v>
      </c>
      <c r="K277">
        <v>15764.588562474901</v>
      </c>
      <c r="L277">
        <v>200142.701817611</v>
      </c>
      <c r="M277">
        <v>37790.675194107898</v>
      </c>
      <c r="N277">
        <v>162352.02662350301</v>
      </c>
      <c r="R277">
        <v>162352.02662350301</v>
      </c>
    </row>
    <row r="278" spans="1:18" x14ac:dyDescent="0.25">
      <c r="A278" t="s">
        <v>399</v>
      </c>
      <c r="B278">
        <v>2019</v>
      </c>
      <c r="C278">
        <v>2186577.5968508902</v>
      </c>
      <c r="D278">
        <v>2130083.1617942201</v>
      </c>
      <c r="E278">
        <v>930001.96969180903</v>
      </c>
      <c r="F278">
        <v>1256575.62715908</v>
      </c>
      <c r="G278">
        <v>1052176.32657277</v>
      </c>
      <c r="H278">
        <v>204399.30058630201</v>
      </c>
      <c r="I278">
        <v>-9555.7919380063995</v>
      </c>
      <c r="J278">
        <v>6981.20774467909</v>
      </c>
      <c r="K278">
        <v>16536.999682685499</v>
      </c>
      <c r="L278">
        <v>194843.508648296</v>
      </c>
      <c r="M278">
        <v>40602.947670321097</v>
      </c>
      <c r="N278">
        <v>154240.56097797499</v>
      </c>
      <c r="R278">
        <v>154240.56097797499</v>
      </c>
    </row>
    <row r="279" spans="1:18" x14ac:dyDescent="0.25">
      <c r="A279" t="s">
        <v>399</v>
      </c>
      <c r="B279">
        <v>2020</v>
      </c>
      <c r="C279">
        <v>2245341.25594754</v>
      </c>
      <c r="D279">
        <v>2163926.3772109998</v>
      </c>
      <c r="E279">
        <v>910015.73484144697</v>
      </c>
      <c r="F279">
        <v>1335325.5211060999</v>
      </c>
      <c r="G279">
        <v>1075682.38391771</v>
      </c>
      <c r="H279">
        <v>259643.13718839001</v>
      </c>
      <c r="I279">
        <v>-20869.7453102535</v>
      </c>
      <c r="J279">
        <v>4325.8305782192901</v>
      </c>
      <c r="K279">
        <v>25195.575888472798</v>
      </c>
      <c r="L279">
        <v>238773.391878136</v>
      </c>
      <c r="M279">
        <v>48118.7307599044</v>
      </c>
      <c r="N279">
        <v>190654.661118232</v>
      </c>
      <c r="R279">
        <v>190654.661118232</v>
      </c>
    </row>
    <row r="280" spans="1:18" x14ac:dyDescent="0.25">
      <c r="A280" t="s">
        <v>696</v>
      </c>
      <c r="B280">
        <v>2011</v>
      </c>
      <c r="C280">
        <v>9231.3074988126791</v>
      </c>
      <c r="D280">
        <v>7420.5355167388898</v>
      </c>
      <c r="H280">
        <v>482.60366857051798</v>
      </c>
      <c r="I280">
        <v>67.214995622634902</v>
      </c>
      <c r="J280">
        <v>248.695483803749</v>
      </c>
      <c r="K280">
        <v>181.480488181114</v>
      </c>
      <c r="L280">
        <v>549.81866419315304</v>
      </c>
      <c r="M280">
        <v>104.85539317131</v>
      </c>
      <c r="N280">
        <v>444.96327102184301</v>
      </c>
      <c r="R280">
        <v>444.96327102184301</v>
      </c>
    </row>
    <row r="281" spans="1:18" x14ac:dyDescent="0.25">
      <c r="A281" t="s">
        <v>696</v>
      </c>
      <c r="B281">
        <v>2012</v>
      </c>
      <c r="C281">
        <v>9564.4769835472107</v>
      </c>
      <c r="D281">
        <v>7767.1167926788303</v>
      </c>
      <c r="H281">
        <v>459.51502323150601</v>
      </c>
      <c r="I281">
        <v>68.2708034515381</v>
      </c>
      <c r="J281">
        <v>238.94781208038299</v>
      </c>
      <c r="K281">
        <v>170.67700862884499</v>
      </c>
      <c r="L281">
        <v>527.78582668304398</v>
      </c>
      <c r="M281">
        <v>153.60930776596101</v>
      </c>
      <c r="N281">
        <v>374.17651891708402</v>
      </c>
      <c r="R281">
        <v>374.17651891708402</v>
      </c>
    </row>
    <row r="282" spans="1:18" x14ac:dyDescent="0.25">
      <c r="A282" t="s">
        <v>696</v>
      </c>
      <c r="B282">
        <v>2013</v>
      </c>
      <c r="C282">
        <v>10727.175586700399</v>
      </c>
      <c r="D282">
        <v>8946.67992210388</v>
      </c>
      <c r="H282">
        <v>487.59889030456497</v>
      </c>
      <c r="I282">
        <v>140.89259719848599</v>
      </c>
      <c r="J282">
        <v>254.15919494628901</v>
      </c>
      <c r="K282">
        <v>113.266597747803</v>
      </c>
      <c r="L282">
        <v>628.49148750305199</v>
      </c>
      <c r="M282">
        <v>160.23079681396499</v>
      </c>
      <c r="N282">
        <v>468.26069068908703</v>
      </c>
      <c r="R282">
        <v>468.26069068908703</v>
      </c>
    </row>
    <row r="283" spans="1:18" x14ac:dyDescent="0.25">
      <c r="A283" t="s">
        <v>696</v>
      </c>
      <c r="B283">
        <v>2014</v>
      </c>
      <c r="C283">
        <v>8911.0687942504901</v>
      </c>
      <c r="D283">
        <v>7788.1931982040396</v>
      </c>
      <c r="H283">
        <v>457.46783542633102</v>
      </c>
      <c r="I283">
        <v>110.151960372925</v>
      </c>
      <c r="J283">
        <v>216.931921958923</v>
      </c>
      <c r="K283">
        <v>106.779961585999</v>
      </c>
      <c r="L283">
        <v>567.61979579925503</v>
      </c>
      <c r="M283">
        <v>164.103940963745</v>
      </c>
      <c r="N283">
        <v>403.51585483551003</v>
      </c>
      <c r="R283">
        <v>403.51585483551003</v>
      </c>
    </row>
    <row r="284" spans="1:18" x14ac:dyDescent="0.25">
      <c r="A284" t="s">
        <v>696</v>
      </c>
      <c r="B284">
        <v>2015</v>
      </c>
      <c r="C284">
        <v>9298.3526206016504</v>
      </c>
      <c r="D284">
        <v>9252.6230175495093</v>
      </c>
      <c r="H284">
        <v>369.10322463512398</v>
      </c>
      <c r="I284">
        <v>47.907203197479198</v>
      </c>
      <c r="J284">
        <v>108.88000726699801</v>
      </c>
      <c r="K284">
        <v>60.972804069519</v>
      </c>
      <c r="L284">
        <v>417.010427832603</v>
      </c>
      <c r="M284">
        <v>10.888000726699801</v>
      </c>
      <c r="N284">
        <v>406.12242710590402</v>
      </c>
      <c r="R284">
        <v>406.12242710590402</v>
      </c>
    </row>
    <row r="285" spans="1:18" x14ac:dyDescent="0.25">
      <c r="A285" t="s">
        <v>696</v>
      </c>
      <c r="B285">
        <v>2016</v>
      </c>
      <c r="C285">
        <v>9595.5868488550204</v>
      </c>
      <c r="D285">
        <v>9519.2884222269095</v>
      </c>
      <c r="H285">
        <v>393.14883720874798</v>
      </c>
      <c r="I285">
        <v>50.865617752075202</v>
      </c>
      <c r="J285">
        <v>99.611834764480605</v>
      </c>
      <c r="K285">
        <v>48.746217012405403</v>
      </c>
      <c r="L285">
        <v>444.014454960823</v>
      </c>
      <c r="M285">
        <v>68.880524039268494</v>
      </c>
      <c r="N285">
        <v>375.13393092155502</v>
      </c>
      <c r="R285">
        <v>375.13393092155502</v>
      </c>
    </row>
    <row r="286" spans="1:18" x14ac:dyDescent="0.25">
      <c r="A286" t="s">
        <v>696</v>
      </c>
      <c r="B286">
        <v>2017</v>
      </c>
      <c r="C286">
        <v>11812.153853297201</v>
      </c>
      <c r="D286">
        <v>11716.8846980333</v>
      </c>
      <c r="H286">
        <v>486.11697173118603</v>
      </c>
      <c r="I286">
        <v>50.077376484870904</v>
      </c>
      <c r="J286">
        <v>112.368747234344</v>
      </c>
      <c r="K286">
        <v>62.2913707494736</v>
      </c>
      <c r="L286">
        <v>536.19434821605705</v>
      </c>
      <c r="M286">
        <v>92.826356410980196</v>
      </c>
      <c r="N286">
        <v>443.367991805077</v>
      </c>
      <c r="R286">
        <v>443.367991805077</v>
      </c>
    </row>
    <row r="287" spans="1:18" x14ac:dyDescent="0.25">
      <c r="A287" t="s">
        <v>696</v>
      </c>
      <c r="B287">
        <v>2018</v>
      </c>
      <c r="C287">
        <v>24585.485038757299</v>
      </c>
      <c r="D287">
        <v>24449.634708166101</v>
      </c>
      <c r="H287">
        <v>477.18855619430502</v>
      </c>
      <c r="I287">
        <v>-31.964783668518098</v>
      </c>
      <c r="J287">
        <v>27.3983860015869</v>
      </c>
      <c r="K287">
        <v>59.363169670105002</v>
      </c>
      <c r="L287">
        <v>445.22377252578701</v>
      </c>
      <c r="M287">
        <v>105.027146339417</v>
      </c>
      <c r="N287">
        <v>340.19662618637102</v>
      </c>
      <c r="R287">
        <v>340.19662618637102</v>
      </c>
    </row>
    <row r="288" spans="1:18" x14ac:dyDescent="0.25">
      <c r="A288" t="s">
        <v>696</v>
      </c>
      <c r="B288">
        <v>2019</v>
      </c>
      <c r="C288">
        <v>24570.908790588401</v>
      </c>
      <c r="D288">
        <v>24461.138826370199</v>
      </c>
      <c r="H288">
        <v>223.930727005005</v>
      </c>
      <c r="I288">
        <v>-26.344791412353501</v>
      </c>
      <c r="J288">
        <v>30.735589981079102</v>
      </c>
      <c r="K288">
        <v>57.080381393432603</v>
      </c>
      <c r="L288">
        <v>197.585935592651</v>
      </c>
      <c r="M288">
        <v>111.965363502502</v>
      </c>
      <c r="N288">
        <v>85.620572090148897</v>
      </c>
      <c r="R288">
        <v>85.620572090148897</v>
      </c>
    </row>
    <row r="289" spans="1:18" x14ac:dyDescent="0.25">
      <c r="A289" t="s">
        <v>696</v>
      </c>
      <c r="B289">
        <v>2020</v>
      </c>
      <c r="C289">
        <v>28717.0880084038</v>
      </c>
      <c r="D289">
        <v>28571.6359333992</v>
      </c>
      <c r="H289">
        <v>498.17335689067801</v>
      </c>
      <c r="I289">
        <v>-21.817811250686599</v>
      </c>
      <c r="J289">
        <v>31.5146162509918</v>
      </c>
      <c r="K289">
        <v>53.332427501678502</v>
      </c>
      <c r="L289">
        <v>476.35554563999199</v>
      </c>
      <c r="M289">
        <v>116.361660003662</v>
      </c>
      <c r="N289">
        <v>359.99388563632999</v>
      </c>
      <c r="R289">
        <v>359.99388563632999</v>
      </c>
    </row>
    <row r="290" spans="1:18" x14ac:dyDescent="0.25">
      <c r="A290" t="s">
        <v>697</v>
      </c>
      <c r="B290">
        <v>2011</v>
      </c>
      <c r="C290">
        <v>1350536.06226537</v>
      </c>
      <c r="D290">
        <v>1314951.93390826</v>
      </c>
      <c r="H290">
        <v>23610.385468526401</v>
      </c>
      <c r="I290">
        <v>-12636.778327222501</v>
      </c>
      <c r="J290">
        <v>608.98843786027805</v>
      </c>
      <c r="K290">
        <v>13245.766765082801</v>
      </c>
      <c r="L290">
        <v>10973.607141303901</v>
      </c>
      <c r="M290">
        <v>5415.3819074217199</v>
      </c>
      <c r="N290">
        <v>5558.22523388216</v>
      </c>
      <c r="O290">
        <v>2681.5734355568102</v>
      </c>
      <c r="P290">
        <v>2810.4863511030499</v>
      </c>
      <c r="Q290">
        <v>128.91291554623999</v>
      </c>
      <c r="R290">
        <v>8239.7986694389692</v>
      </c>
    </row>
    <row r="291" spans="1:18" x14ac:dyDescent="0.25">
      <c r="A291" t="s">
        <v>697</v>
      </c>
      <c r="B291">
        <v>2012</v>
      </c>
      <c r="C291">
        <v>1591497.70034713</v>
      </c>
      <c r="D291">
        <v>1506490.5038876601</v>
      </c>
      <c r="H291">
        <v>26499.9619655959</v>
      </c>
      <c r="I291">
        <v>-15765.8435681786</v>
      </c>
      <c r="J291">
        <v>505.43258058663503</v>
      </c>
      <c r="K291">
        <v>16271.276148765301</v>
      </c>
      <c r="L291">
        <v>10734.1183974173</v>
      </c>
      <c r="M291">
        <v>11698.3490901817</v>
      </c>
      <c r="N291">
        <v>-964.23069276443596</v>
      </c>
      <c r="O291">
        <v>-1774.59689483488</v>
      </c>
      <c r="Q291">
        <v>1774.59689483488</v>
      </c>
      <c r="R291">
        <v>-2738.8275875993099</v>
      </c>
    </row>
    <row r="292" spans="1:18" x14ac:dyDescent="0.25">
      <c r="A292" t="s">
        <v>697</v>
      </c>
      <c r="B292">
        <v>2013</v>
      </c>
      <c r="C292">
        <v>1691250.9000192001</v>
      </c>
      <c r="D292">
        <v>1649741.2198479001</v>
      </c>
      <c r="H292">
        <v>33499.417987442903</v>
      </c>
      <c r="I292">
        <v>-15013.3069828191</v>
      </c>
      <c r="J292">
        <v>373.45337504804098</v>
      </c>
      <c r="K292">
        <v>15386.760357867101</v>
      </c>
      <c r="L292">
        <v>18486.111004623799</v>
      </c>
      <c r="M292">
        <v>5189.4524943569904</v>
      </c>
      <c r="N292">
        <v>13296.6585102668</v>
      </c>
      <c r="O292">
        <v>-137.40110862243199</v>
      </c>
      <c r="Q292">
        <v>137.40110862243199</v>
      </c>
      <c r="R292">
        <v>13159.2574016443</v>
      </c>
    </row>
    <row r="293" spans="1:18" x14ac:dyDescent="0.25">
      <c r="A293" t="s">
        <v>697</v>
      </c>
      <c r="B293">
        <v>2014</v>
      </c>
      <c r="C293">
        <v>1566284.8577993701</v>
      </c>
      <c r="D293">
        <v>1459587.2567916501</v>
      </c>
      <c r="H293">
        <v>27163.984497441499</v>
      </c>
      <c r="I293">
        <v>-15215.692692677299</v>
      </c>
      <c r="J293">
        <v>428.39296825790399</v>
      </c>
      <c r="K293">
        <v>15644.085660935199</v>
      </c>
      <c r="L293">
        <v>11948.2918047643</v>
      </c>
      <c r="M293">
        <v>10895.134809118301</v>
      </c>
      <c r="N293">
        <v>1053.156995646</v>
      </c>
      <c r="O293">
        <v>-120.962056807756</v>
      </c>
      <c r="Q293">
        <v>120.962056807756</v>
      </c>
      <c r="R293">
        <v>932.19493883824396</v>
      </c>
    </row>
    <row r="294" spans="1:18" x14ac:dyDescent="0.25">
      <c r="A294" t="s">
        <v>697</v>
      </c>
      <c r="B294">
        <v>2015</v>
      </c>
      <c r="C294">
        <v>1639500.14323529</v>
      </c>
      <c r="D294">
        <v>1471131.97183599</v>
      </c>
      <c r="H294">
        <v>70962.749817000702</v>
      </c>
      <c r="I294">
        <v>-14248.1590142554</v>
      </c>
      <c r="J294">
        <v>258.10680363249799</v>
      </c>
      <c r="K294">
        <v>14506.265817887899</v>
      </c>
      <c r="L294">
        <v>56714.590802745297</v>
      </c>
      <c r="M294">
        <v>15656.071216111201</v>
      </c>
      <c r="N294">
        <v>41058.519586634196</v>
      </c>
      <c r="O294">
        <v>-108.468263409972</v>
      </c>
      <c r="Q294">
        <v>108.468263409972</v>
      </c>
      <c r="R294">
        <v>40950.051323224201</v>
      </c>
    </row>
    <row r="295" spans="1:18" x14ac:dyDescent="0.25">
      <c r="A295" t="s">
        <v>697</v>
      </c>
      <c r="B295">
        <v>2016</v>
      </c>
      <c r="C295">
        <v>1596751.5584706599</v>
      </c>
      <c r="D295">
        <v>1534885.1629808799</v>
      </c>
      <c r="H295">
        <v>48717.652449995003</v>
      </c>
      <c r="I295">
        <v>-11392.3190794072</v>
      </c>
      <c r="J295">
        <v>427.36042222452198</v>
      </c>
      <c r="K295">
        <v>11819.679501631699</v>
      </c>
      <c r="L295">
        <v>37325.333370587803</v>
      </c>
      <c r="M295">
        <v>22421.835010029299</v>
      </c>
      <c r="N295">
        <v>14903.4983605585</v>
      </c>
      <c r="R295">
        <v>14903.4983605585</v>
      </c>
    </row>
    <row r="296" spans="1:18" x14ac:dyDescent="0.25">
      <c r="A296" t="s">
        <v>697</v>
      </c>
      <c r="B296">
        <v>2017</v>
      </c>
      <c r="C296">
        <v>1936222.5045082101</v>
      </c>
      <c r="D296">
        <v>1837052.03896669</v>
      </c>
      <c r="H296">
        <v>70247.851195992203</v>
      </c>
      <c r="I296">
        <v>-17590.769674938201</v>
      </c>
      <c r="J296">
        <v>442.98168571209902</v>
      </c>
      <c r="K296">
        <v>18033.751360650302</v>
      </c>
      <c r="L296">
        <v>52657.081521054002</v>
      </c>
      <c r="M296">
        <v>22966.179078297599</v>
      </c>
      <c r="N296">
        <v>29690.9024427564</v>
      </c>
      <c r="R296">
        <v>29690.9024427564</v>
      </c>
    </row>
    <row r="297" spans="1:18" x14ac:dyDescent="0.25">
      <c r="A297" t="s">
        <v>697</v>
      </c>
      <c r="B297">
        <v>2018</v>
      </c>
      <c r="C297">
        <v>1864152.21875798</v>
      </c>
      <c r="D297">
        <v>1770981.20203852</v>
      </c>
      <c r="H297">
        <v>78297.534794618099</v>
      </c>
      <c r="I297">
        <v>-16236.353211600101</v>
      </c>
      <c r="J297">
        <v>509.322591650844</v>
      </c>
      <c r="K297">
        <v>16745.675803250899</v>
      </c>
      <c r="L297">
        <v>62061.1815830181</v>
      </c>
      <c r="M297">
        <v>23523.8559438183</v>
      </c>
      <c r="N297">
        <v>38537.325639199698</v>
      </c>
      <c r="R297">
        <v>38537.325639199698</v>
      </c>
    </row>
    <row r="298" spans="1:18" x14ac:dyDescent="0.25">
      <c r="A298" t="s">
        <v>697</v>
      </c>
      <c r="B298">
        <v>2019</v>
      </c>
      <c r="C298">
        <v>1836763.9475470199</v>
      </c>
      <c r="D298">
        <v>1786498.96689113</v>
      </c>
      <c r="H298">
        <v>68927.037203844404</v>
      </c>
      <c r="I298">
        <v>-17722.415701915899</v>
      </c>
      <c r="J298">
        <v>549.568331833005</v>
      </c>
      <c r="K298">
        <v>18271.9840337489</v>
      </c>
      <c r="L298">
        <v>51204.621501928603</v>
      </c>
      <c r="M298">
        <v>27395.516422845802</v>
      </c>
      <c r="N298">
        <v>23809.105079082699</v>
      </c>
      <c r="R298">
        <v>23809.105079082699</v>
      </c>
    </row>
    <row r="299" spans="1:18" x14ac:dyDescent="0.25">
      <c r="A299" t="s">
        <v>697</v>
      </c>
      <c r="B299">
        <v>2020</v>
      </c>
      <c r="C299">
        <v>1577911.92035873</v>
      </c>
      <c r="D299">
        <v>1511093.4638690799</v>
      </c>
      <c r="H299">
        <v>82568.477242134206</v>
      </c>
      <c r="I299">
        <v>-12913.2273172474</v>
      </c>
      <c r="J299">
        <v>366.66831456363201</v>
      </c>
      <c r="K299">
        <v>13279.895631810999</v>
      </c>
      <c r="L299">
        <v>69655.249924886797</v>
      </c>
      <c r="M299">
        <v>25647.6220909929</v>
      </c>
      <c r="N299">
        <v>44007.627833893901</v>
      </c>
      <c r="R299">
        <v>44007.627833893901</v>
      </c>
    </row>
    <row r="300" spans="1:18" x14ac:dyDescent="0.25">
      <c r="A300" t="s">
        <v>453</v>
      </c>
      <c r="B300">
        <v>2011</v>
      </c>
    </row>
    <row r="301" spans="1:18" x14ac:dyDescent="0.25">
      <c r="A301" t="s">
        <v>453</v>
      </c>
      <c r="B301">
        <v>2012</v>
      </c>
    </row>
    <row r="302" spans="1:18" x14ac:dyDescent="0.25">
      <c r="A302" t="s">
        <v>453</v>
      </c>
      <c r="B302">
        <v>2013</v>
      </c>
    </row>
    <row r="303" spans="1:18" x14ac:dyDescent="0.25">
      <c r="A303" t="s">
        <v>453</v>
      </c>
      <c r="B303">
        <v>2014</v>
      </c>
    </row>
    <row r="304" spans="1:18" x14ac:dyDescent="0.25">
      <c r="A304" t="s">
        <v>453</v>
      </c>
      <c r="B304">
        <v>2015</v>
      </c>
      <c r="C304">
        <v>588035.14210009598</v>
      </c>
      <c r="D304">
        <v>588035.14210009598</v>
      </c>
    </row>
    <row r="305" spans="1:18" x14ac:dyDescent="0.25">
      <c r="A305" t="s">
        <v>453</v>
      </c>
      <c r="B305">
        <v>2016</v>
      </c>
      <c r="C305">
        <v>623731.79151534999</v>
      </c>
      <c r="D305">
        <v>623731.79151534999</v>
      </c>
    </row>
    <row r="306" spans="1:18" x14ac:dyDescent="0.25">
      <c r="A306" t="s">
        <v>453</v>
      </c>
      <c r="B306">
        <v>2017</v>
      </c>
      <c r="C306">
        <v>742200.93290185905</v>
      </c>
      <c r="D306">
        <v>742200.93290185905</v>
      </c>
    </row>
    <row r="307" spans="1:18" x14ac:dyDescent="0.25">
      <c r="A307" t="s">
        <v>453</v>
      </c>
      <c r="B307">
        <v>2018</v>
      </c>
      <c r="C307">
        <v>754940.10041904403</v>
      </c>
      <c r="D307">
        <v>754940.10041904403</v>
      </c>
    </row>
    <row r="308" spans="1:18" x14ac:dyDescent="0.25">
      <c r="A308" t="s">
        <v>453</v>
      </c>
      <c r="B308">
        <v>2019</v>
      </c>
      <c r="C308">
        <v>741593.31562673999</v>
      </c>
      <c r="D308">
        <v>741593.31562673999</v>
      </c>
    </row>
    <row r="309" spans="1:18" x14ac:dyDescent="0.25">
      <c r="A309" t="s">
        <v>453</v>
      </c>
      <c r="B309">
        <v>2020</v>
      </c>
      <c r="C309">
        <v>776852.02448368096</v>
      </c>
      <c r="D309">
        <v>776852.02448368096</v>
      </c>
    </row>
    <row r="310" spans="1:18" x14ac:dyDescent="0.25">
      <c r="A310" t="s">
        <v>698</v>
      </c>
      <c r="B310">
        <v>2011</v>
      </c>
      <c r="C310">
        <v>52252.937597036398</v>
      </c>
      <c r="D310">
        <v>51485.3423470259</v>
      </c>
      <c r="H310">
        <v>1599.7168958187101</v>
      </c>
      <c r="I310">
        <v>-207.022186517715</v>
      </c>
      <c r="J310">
        <v>139.80719089508099</v>
      </c>
      <c r="K310">
        <v>346.82937741279602</v>
      </c>
      <c r="L310">
        <v>1392.6947093009901</v>
      </c>
      <c r="M310">
        <v>299.778880476952</v>
      </c>
      <c r="N310">
        <v>1092.9158288240401</v>
      </c>
      <c r="O310">
        <v>-33.607497811317401</v>
      </c>
      <c r="Q310">
        <v>33.607497811317401</v>
      </c>
      <c r="R310">
        <v>1059.3083310127299</v>
      </c>
    </row>
    <row r="311" spans="1:18" x14ac:dyDescent="0.25">
      <c r="A311" t="s">
        <v>698</v>
      </c>
      <c r="B311">
        <v>2012</v>
      </c>
      <c r="C311">
        <v>36056.174522876703</v>
      </c>
      <c r="D311">
        <v>35364.276187896699</v>
      </c>
      <c r="H311">
        <v>1933.90179777145</v>
      </c>
      <c r="I311">
        <v>-133.91580677032499</v>
      </c>
      <c r="J311">
        <v>141.79320716857899</v>
      </c>
      <c r="K311">
        <v>275.70901393890398</v>
      </c>
      <c r="L311">
        <v>1799.9859910011301</v>
      </c>
      <c r="M311">
        <v>609.18563079833996</v>
      </c>
      <c r="N311">
        <v>1190.80036020279</v>
      </c>
      <c r="O311">
        <v>-32.822501659393303</v>
      </c>
      <c r="Q311">
        <v>32.822501659393303</v>
      </c>
      <c r="R311">
        <v>1157.9778585434001</v>
      </c>
    </row>
    <row r="312" spans="1:18" x14ac:dyDescent="0.25">
      <c r="A312" t="s">
        <v>698</v>
      </c>
      <c r="B312">
        <v>2013</v>
      </c>
      <c r="C312">
        <v>43198.775341033899</v>
      </c>
      <c r="D312">
        <v>42436.297756195097</v>
      </c>
      <c r="H312">
        <v>2194.8856563568102</v>
      </c>
      <c r="I312">
        <v>-139.51129722595201</v>
      </c>
      <c r="J312">
        <v>53.870698928833001</v>
      </c>
      <c r="K312">
        <v>193.38199615478501</v>
      </c>
      <c r="L312">
        <v>2055.3743591308598</v>
      </c>
      <c r="M312">
        <v>571.85818862915005</v>
      </c>
      <c r="N312">
        <v>1483.5161705017099</v>
      </c>
      <c r="O312">
        <v>-35.9137992858887</v>
      </c>
      <c r="Q312">
        <v>35.9137992858887</v>
      </c>
      <c r="R312">
        <v>1447.6023712158201</v>
      </c>
    </row>
    <row r="313" spans="1:18" x14ac:dyDescent="0.25">
      <c r="A313" t="s">
        <v>698</v>
      </c>
      <c r="B313">
        <v>2014</v>
      </c>
      <c r="C313">
        <v>39162.393911361702</v>
      </c>
      <c r="D313">
        <v>38398.074186325102</v>
      </c>
      <c r="H313">
        <v>1916.41931056976</v>
      </c>
      <c r="I313">
        <v>-41.587985038757303</v>
      </c>
      <c r="J313">
        <v>109.027960777283</v>
      </c>
      <c r="K313">
        <v>150.61594581604001</v>
      </c>
      <c r="L313">
        <v>1874.83132553101</v>
      </c>
      <c r="M313">
        <v>575.48779296875</v>
      </c>
      <c r="N313">
        <v>1299.34353256226</v>
      </c>
      <c r="O313">
        <v>-30.347989082336401</v>
      </c>
      <c r="Q313">
        <v>30.347989082336401</v>
      </c>
      <c r="R313">
        <v>1268.9955434799199</v>
      </c>
    </row>
    <row r="314" spans="1:18" x14ac:dyDescent="0.25">
      <c r="A314" t="s">
        <v>698</v>
      </c>
      <c r="B314">
        <v>2015</v>
      </c>
      <c r="C314">
        <v>42561.194840669603</v>
      </c>
      <c r="D314">
        <v>42296.616423010797</v>
      </c>
      <c r="H314">
        <v>2143.8473430872</v>
      </c>
      <c r="I314">
        <v>-18.509601235389699</v>
      </c>
      <c r="J314">
        <v>97.992006540298505</v>
      </c>
      <c r="K314">
        <v>116.501607775688</v>
      </c>
      <c r="L314">
        <v>2125.3377418518098</v>
      </c>
      <c r="M314">
        <v>417.010427832603</v>
      </c>
      <c r="N314">
        <v>1708.3273140192</v>
      </c>
      <c r="O314">
        <v>-30.4864020347595</v>
      </c>
      <c r="Q314">
        <v>30.4864020347595</v>
      </c>
      <c r="R314">
        <v>1677.84091198444</v>
      </c>
    </row>
    <row r="315" spans="1:18" x14ac:dyDescent="0.25">
      <c r="A315" t="s">
        <v>698</v>
      </c>
      <c r="B315">
        <v>2016</v>
      </c>
      <c r="C315">
        <v>44344.221676111199</v>
      </c>
      <c r="D315">
        <v>44005.117557764097</v>
      </c>
      <c r="H315">
        <v>1731.5504043102301</v>
      </c>
      <c r="I315">
        <v>117.626741051674</v>
      </c>
      <c r="J315">
        <v>211.94007396698001</v>
      </c>
      <c r="K315">
        <v>94.313332915306106</v>
      </c>
      <c r="L315">
        <v>1849.1771453619001</v>
      </c>
      <c r="M315">
        <v>387.85033535957302</v>
      </c>
      <c r="N315">
        <v>1461.3268100023299</v>
      </c>
      <c r="O315">
        <v>-38.149213314056396</v>
      </c>
      <c r="Q315">
        <v>38.149213314056396</v>
      </c>
      <c r="R315">
        <v>1423.1775966882699</v>
      </c>
    </row>
    <row r="316" spans="1:18" x14ac:dyDescent="0.25">
      <c r="A316" t="s">
        <v>698</v>
      </c>
      <c r="B316">
        <v>2017</v>
      </c>
      <c r="C316">
        <v>56533.693853139899</v>
      </c>
      <c r="D316">
        <v>56289.413967847802</v>
      </c>
      <c r="H316">
        <v>1942.0250880718199</v>
      </c>
      <c r="I316">
        <v>178.32431626319899</v>
      </c>
      <c r="J316">
        <v>327.33504629135098</v>
      </c>
      <c r="K316">
        <v>149.01073002815201</v>
      </c>
      <c r="L316">
        <v>2120.3494043350202</v>
      </c>
      <c r="M316">
        <v>484.89557230472599</v>
      </c>
      <c r="N316">
        <v>1635.4538320303</v>
      </c>
      <c r="O316">
        <v>-63.512770175933802</v>
      </c>
      <c r="Q316">
        <v>63.512770175933802</v>
      </c>
      <c r="R316">
        <v>1571.94106185436</v>
      </c>
    </row>
    <row r="317" spans="1:18" x14ac:dyDescent="0.25">
      <c r="A317" t="s">
        <v>698</v>
      </c>
      <c r="B317">
        <v>2018</v>
      </c>
      <c r="C317">
        <v>58317.464604377703</v>
      </c>
      <c r="D317">
        <v>58053.755139112502</v>
      </c>
      <c r="H317">
        <v>1900.7630288600899</v>
      </c>
      <c r="I317">
        <v>204.34629559516901</v>
      </c>
      <c r="J317">
        <v>365.31181335449202</v>
      </c>
      <c r="K317">
        <v>160.96551775932301</v>
      </c>
      <c r="L317">
        <v>2105.1093244552599</v>
      </c>
      <c r="M317">
        <v>642.72047162056003</v>
      </c>
      <c r="N317">
        <v>1462.3888528346999</v>
      </c>
      <c r="O317">
        <v>-18.265590667724599</v>
      </c>
      <c r="Q317">
        <v>18.265590667724599</v>
      </c>
      <c r="R317">
        <v>1444.1232621669801</v>
      </c>
    </row>
    <row r="318" spans="1:18" x14ac:dyDescent="0.25">
      <c r="A318" t="s">
        <v>698</v>
      </c>
      <c r="B318">
        <v>2019</v>
      </c>
      <c r="C318">
        <v>62843.304514884898</v>
      </c>
      <c r="D318">
        <v>62422.885551929503</v>
      </c>
      <c r="H318">
        <v>2059.2845287322998</v>
      </c>
      <c r="I318">
        <v>254.66631698608401</v>
      </c>
      <c r="J318">
        <v>440.17755651473999</v>
      </c>
      <c r="K318">
        <v>185.51123952865601</v>
      </c>
      <c r="L318">
        <v>2313.9508457183802</v>
      </c>
      <c r="M318">
        <v>571.90151357650802</v>
      </c>
      <c r="N318">
        <v>1742.0493321418801</v>
      </c>
      <c r="O318">
        <v>-18.660893917083701</v>
      </c>
      <c r="Q318">
        <v>18.660893917083701</v>
      </c>
      <c r="R318">
        <v>1723.38843822479</v>
      </c>
    </row>
    <row r="319" spans="1:18" x14ac:dyDescent="0.25">
      <c r="A319" t="s">
        <v>698</v>
      </c>
      <c r="B319">
        <v>2020</v>
      </c>
      <c r="C319">
        <v>75756.2890648842</v>
      </c>
      <c r="D319">
        <v>75470.233317375198</v>
      </c>
      <c r="H319">
        <v>2833.8912613391899</v>
      </c>
      <c r="I319">
        <v>391.50850188732102</v>
      </c>
      <c r="J319">
        <v>583.02040064334903</v>
      </c>
      <c r="K319">
        <v>191.51189875602699</v>
      </c>
      <c r="L319">
        <v>3225.39976322651</v>
      </c>
      <c r="M319">
        <v>751.50238752365101</v>
      </c>
      <c r="N319">
        <v>2473.8973757028598</v>
      </c>
      <c r="O319">
        <v>-21.817811250686599</v>
      </c>
      <c r="Q319">
        <v>21.817811250686599</v>
      </c>
      <c r="R319">
        <v>2452.07956445217</v>
      </c>
    </row>
    <row r="320" spans="1:18" x14ac:dyDescent="0.25">
      <c r="A320" t="s">
        <v>699</v>
      </c>
      <c r="B320">
        <v>2011</v>
      </c>
      <c r="C320">
        <v>679761.45272791397</v>
      </c>
      <c r="D320">
        <v>672549.61258542503</v>
      </c>
      <c r="E320">
        <v>146657.90176332</v>
      </c>
      <c r="F320">
        <v>533103.550964594</v>
      </c>
      <c r="G320">
        <v>527459.15796613705</v>
      </c>
      <c r="H320">
        <v>5644.3929984569504</v>
      </c>
      <c r="I320">
        <v>-6674.8443616628601</v>
      </c>
      <c r="J320">
        <v>229.57559180259699</v>
      </c>
      <c r="K320">
        <v>6904.4199534654599</v>
      </c>
      <c r="L320">
        <v>-1030.45136320591</v>
      </c>
      <c r="M320">
        <v>916.98296725750004</v>
      </c>
      <c r="N320">
        <v>-1947.4343304634101</v>
      </c>
      <c r="O320">
        <v>97.635596513748197</v>
      </c>
      <c r="R320">
        <v>-1849.7987339496599</v>
      </c>
    </row>
    <row r="321" spans="1:18" x14ac:dyDescent="0.25">
      <c r="A321" t="s">
        <v>699</v>
      </c>
      <c r="B321">
        <v>2012</v>
      </c>
      <c r="C321">
        <v>719746.75538349198</v>
      </c>
      <c r="D321">
        <v>710173.04342579795</v>
      </c>
      <c r="E321">
        <v>153012.52022731301</v>
      </c>
      <c r="F321">
        <v>566734.23515617801</v>
      </c>
      <c r="G321">
        <v>563773.30753111804</v>
      </c>
      <c r="H321">
        <v>2960.9276250600801</v>
      </c>
      <c r="I321">
        <v>-6506.5936353206598</v>
      </c>
      <c r="J321">
        <v>157.217396020889</v>
      </c>
      <c r="K321">
        <v>6663.81103134155</v>
      </c>
      <c r="L321">
        <v>-3545.6660102605802</v>
      </c>
      <c r="M321">
        <v>235.82609403133401</v>
      </c>
      <c r="N321">
        <v>-3781.49210429192</v>
      </c>
      <c r="O321">
        <v>143.426396369934</v>
      </c>
      <c r="R321">
        <v>-3638.06570792198</v>
      </c>
    </row>
    <row r="322" spans="1:18" x14ac:dyDescent="0.25">
      <c r="A322" t="s">
        <v>699</v>
      </c>
      <c r="B322">
        <v>2013</v>
      </c>
      <c r="C322">
        <v>661653.25999689102</v>
      </c>
      <c r="D322">
        <v>653228.61593842495</v>
      </c>
      <c r="E322">
        <v>129835.918087959</v>
      </c>
      <c r="F322">
        <v>531817.34190893197</v>
      </c>
      <c r="G322">
        <v>512922.29428219801</v>
      </c>
      <c r="H322">
        <v>18895.047626733802</v>
      </c>
      <c r="I322">
        <v>-4707.0680234432202</v>
      </c>
      <c r="J322">
        <v>46.135822772979701</v>
      </c>
      <c r="K322">
        <v>4753.2038462162</v>
      </c>
      <c r="L322">
        <v>14187.9796032906</v>
      </c>
      <c r="M322">
        <v>4034.45629143715</v>
      </c>
      <c r="N322">
        <v>10153.5233118534</v>
      </c>
      <c r="O322">
        <v>169.974083900452</v>
      </c>
      <c r="R322">
        <v>10323.4973957539</v>
      </c>
    </row>
    <row r="323" spans="1:18" x14ac:dyDescent="0.25">
      <c r="A323" t="s">
        <v>699</v>
      </c>
      <c r="B323">
        <v>2014</v>
      </c>
      <c r="C323">
        <v>611938.63791394199</v>
      </c>
      <c r="D323">
        <v>604607.33253908204</v>
      </c>
      <c r="E323">
        <v>112207.94769311001</v>
      </c>
      <c r="F323">
        <v>499730.690220833</v>
      </c>
      <c r="G323">
        <v>474027.57341134502</v>
      </c>
      <c r="H323">
        <v>25703.116809487299</v>
      </c>
      <c r="I323">
        <v>-3920.4084726572</v>
      </c>
      <c r="J323">
        <v>33.749698042869603</v>
      </c>
      <c r="K323">
        <v>3954.1581707000701</v>
      </c>
      <c r="L323">
        <v>21782.708336830099</v>
      </c>
      <c r="M323">
        <v>3713.5554846525201</v>
      </c>
      <c r="N323">
        <v>18069.152852177602</v>
      </c>
      <c r="O323">
        <v>-66.410696148872404</v>
      </c>
      <c r="R323">
        <v>18002.7421560287</v>
      </c>
    </row>
    <row r="324" spans="1:18" x14ac:dyDescent="0.25">
      <c r="A324" t="s">
        <v>699</v>
      </c>
      <c r="B324">
        <v>2015</v>
      </c>
      <c r="C324">
        <v>621337.93141508102</v>
      </c>
      <c r="D324">
        <v>611740.35492324806</v>
      </c>
      <c r="E324">
        <v>114554.26965951901</v>
      </c>
      <c r="F324">
        <v>506783.661755562</v>
      </c>
      <c r="G324">
        <v>481461.028030872</v>
      </c>
      <c r="H324">
        <v>25322.633724689498</v>
      </c>
      <c r="I324">
        <v>-3291.9529252052298</v>
      </c>
      <c r="J324">
        <v>32.677086353302002</v>
      </c>
      <c r="K324">
        <v>3324.63001155853</v>
      </c>
      <c r="L324">
        <v>22030.6807994843</v>
      </c>
      <c r="M324">
        <v>4531.5740075111398</v>
      </c>
      <c r="N324">
        <v>17499.106791973099</v>
      </c>
      <c r="O324">
        <v>-57.975475788116498</v>
      </c>
      <c r="R324">
        <v>17441.131316185001</v>
      </c>
    </row>
    <row r="325" spans="1:18" x14ac:dyDescent="0.25">
      <c r="A325" t="s">
        <v>699</v>
      </c>
      <c r="B325">
        <v>2016</v>
      </c>
      <c r="C325">
        <v>751252.04678606999</v>
      </c>
      <c r="D325">
        <v>730472.98236870801</v>
      </c>
      <c r="E325">
        <v>135053.12501668901</v>
      </c>
      <c r="F325">
        <v>616198.92176938104</v>
      </c>
      <c r="G325">
        <v>608264.35578846897</v>
      </c>
      <c r="H325">
        <v>7934.5659809112503</v>
      </c>
      <c r="I325">
        <v>-2830.3469944000199</v>
      </c>
      <c r="J325">
        <v>242.25851392746</v>
      </c>
      <c r="K325">
        <v>3072.60550832748</v>
      </c>
      <c r="L325">
        <v>5104.2189865112296</v>
      </c>
      <c r="M325">
        <v>354.99267387390103</v>
      </c>
      <c r="N325">
        <v>4749.22631263733</v>
      </c>
      <c r="O325">
        <v>-62.363577842712402</v>
      </c>
      <c r="R325">
        <v>4686.8627347946203</v>
      </c>
    </row>
    <row r="326" spans="1:18" x14ac:dyDescent="0.25">
      <c r="A326" t="s">
        <v>699</v>
      </c>
      <c r="B326">
        <v>2017</v>
      </c>
      <c r="C326">
        <v>749922.70789074898</v>
      </c>
      <c r="D326">
        <v>738646.74220871902</v>
      </c>
      <c r="E326">
        <v>136713.068890572</v>
      </c>
      <c r="F326">
        <v>613209.63900017703</v>
      </c>
      <c r="G326">
        <v>595963.64030981099</v>
      </c>
      <c r="H326">
        <v>17245.998690366701</v>
      </c>
      <c r="I326">
        <v>-3664.0018463134802</v>
      </c>
      <c r="J326">
        <v>267.93013501167297</v>
      </c>
      <c r="K326">
        <v>3931.93198132515</v>
      </c>
      <c r="L326">
        <v>13581.996844053299</v>
      </c>
      <c r="M326">
        <v>4692.2123644351996</v>
      </c>
      <c r="N326">
        <v>8889.7844796180707</v>
      </c>
      <c r="O326">
        <v>-54.960027694702099</v>
      </c>
      <c r="R326">
        <v>8834.8244519233704</v>
      </c>
    </row>
    <row r="327" spans="1:18" x14ac:dyDescent="0.25">
      <c r="A327" t="s">
        <v>699</v>
      </c>
      <c r="B327">
        <v>2018</v>
      </c>
      <c r="C327">
        <v>771146.59557819401</v>
      </c>
      <c r="D327">
        <v>756149.20753121399</v>
      </c>
      <c r="E327">
        <v>135881.952704906</v>
      </c>
      <c r="F327">
        <v>635264.64287328697</v>
      </c>
      <c r="G327">
        <v>610085.88195216702</v>
      </c>
      <c r="H327">
        <v>25178.7609211206</v>
      </c>
      <c r="I327">
        <v>-12134.965219736099</v>
      </c>
      <c r="J327">
        <v>95.488987565040603</v>
      </c>
      <c r="K327">
        <v>12230.4542073011</v>
      </c>
      <c r="L327">
        <v>13043.795701384501</v>
      </c>
      <c r="M327">
        <v>2165.91491794586</v>
      </c>
      <c r="N327">
        <v>10877.880783438701</v>
      </c>
      <c r="O327">
        <v>-23.5913969278336</v>
      </c>
      <c r="R327">
        <v>10854.2893865108</v>
      </c>
    </row>
    <row r="328" spans="1:18" x14ac:dyDescent="0.25">
      <c r="A328" t="s">
        <v>699</v>
      </c>
      <c r="B328">
        <v>2019</v>
      </c>
      <c r="C328">
        <v>823376.26732230198</v>
      </c>
      <c r="D328">
        <v>809718.652119637</v>
      </c>
      <c r="E328">
        <v>138245.00707387901</v>
      </c>
      <c r="F328">
        <v>685131.26024842297</v>
      </c>
      <c r="G328">
        <v>684947.195353508</v>
      </c>
      <c r="H328">
        <v>184.06489491462699</v>
      </c>
      <c r="I328">
        <v>-12564.2697268724</v>
      </c>
      <c r="J328">
        <v>62.582064270973198</v>
      </c>
      <c r="K328">
        <v>12626.851791143399</v>
      </c>
      <c r="L328">
        <v>-12380.204831957801</v>
      </c>
      <c r="M328">
        <v>-1293.36266160011</v>
      </c>
      <c r="N328">
        <v>-11086.842170357701</v>
      </c>
      <c r="O328">
        <v>46.629773378372199</v>
      </c>
      <c r="R328">
        <v>-11040.212396979299</v>
      </c>
    </row>
    <row r="329" spans="1:18" x14ac:dyDescent="0.25">
      <c r="A329" t="s">
        <v>699</v>
      </c>
      <c r="B329">
        <v>2020</v>
      </c>
      <c r="C329">
        <v>778074.72803330398</v>
      </c>
      <c r="D329">
        <v>762395.01267743099</v>
      </c>
      <c r="E329">
        <v>138326.71163272901</v>
      </c>
      <c r="F329">
        <v>639748.01640057599</v>
      </c>
      <c r="G329">
        <v>626651.76180219697</v>
      </c>
      <c r="H329">
        <v>13096.254598379101</v>
      </c>
      <c r="I329">
        <v>-10325.9148294926</v>
      </c>
      <c r="J329">
        <v>54.364803314208999</v>
      </c>
      <c r="K329">
        <v>10380.2796328068</v>
      </c>
      <c r="L329">
        <v>2770.3397688865698</v>
      </c>
      <c r="M329">
        <v>1088.42866635323</v>
      </c>
      <c r="N329">
        <v>1681.91110253334</v>
      </c>
      <c r="O329">
        <v>-27.182401657104499</v>
      </c>
      <c r="R329">
        <v>1654.7287008762401</v>
      </c>
    </row>
    <row r="330" spans="1:18" x14ac:dyDescent="0.25">
      <c r="A330" t="s">
        <v>153</v>
      </c>
      <c r="B330">
        <v>2011</v>
      </c>
      <c r="C330">
        <v>14890879.808294799</v>
      </c>
      <c r="D330">
        <v>14741523.7336278</v>
      </c>
      <c r="E330">
        <v>3478466.0357952099</v>
      </c>
      <c r="F330">
        <v>11412413.7724996</v>
      </c>
      <c r="G330">
        <v>10039578.1215191</v>
      </c>
      <c r="H330">
        <v>1372835.65098047</v>
      </c>
      <c r="I330">
        <v>-437381.08438253403</v>
      </c>
      <c r="J330">
        <v>46970.6383228302</v>
      </c>
      <c r="K330">
        <v>484351.72270536399</v>
      </c>
      <c r="L330">
        <v>935454.566597939</v>
      </c>
      <c r="M330">
        <v>171521.99387550401</v>
      </c>
      <c r="N330">
        <v>763932.572722435</v>
      </c>
      <c r="O330">
        <v>-16228.619420528399</v>
      </c>
      <c r="R330">
        <v>747703.95330190705</v>
      </c>
    </row>
    <row r="331" spans="1:18" x14ac:dyDescent="0.25">
      <c r="A331" t="s">
        <v>153</v>
      </c>
      <c r="B331">
        <v>2012</v>
      </c>
      <c r="C331">
        <v>15445781.6990733</v>
      </c>
      <c r="D331">
        <v>15301252.0227313</v>
      </c>
      <c r="E331">
        <v>3238126.7180442801</v>
      </c>
      <c r="F331">
        <v>12207654.981029</v>
      </c>
      <c r="G331">
        <v>9982615.0973439198</v>
      </c>
      <c r="H331">
        <v>2225039.8836851101</v>
      </c>
      <c r="I331">
        <v>-310021.67215347302</v>
      </c>
      <c r="J331">
        <v>41510.908949375204</v>
      </c>
      <c r="K331">
        <v>351532.58110284799</v>
      </c>
      <c r="L331">
        <v>1915018.21153164</v>
      </c>
      <c r="M331">
        <v>247548.44373464599</v>
      </c>
      <c r="N331">
        <v>1667469.76779699</v>
      </c>
      <c r="O331">
        <v>-9515.78975915909</v>
      </c>
      <c r="R331">
        <v>1657953.97803783</v>
      </c>
    </row>
    <row r="332" spans="1:18" x14ac:dyDescent="0.25">
      <c r="A332" t="s">
        <v>153</v>
      </c>
      <c r="B332">
        <v>2013</v>
      </c>
      <c r="C332">
        <v>14411616.933679599</v>
      </c>
      <c r="D332">
        <v>13963128.1723022</v>
      </c>
      <c r="E332">
        <v>3510814.70296383</v>
      </c>
      <c r="F332">
        <v>10900802.2307158</v>
      </c>
      <c r="G332">
        <v>8830760.7089281101</v>
      </c>
      <c r="H332">
        <v>2070041.5217876399</v>
      </c>
      <c r="I332">
        <v>-179686.88869476301</v>
      </c>
      <c r="J332">
        <v>37151.478338241599</v>
      </c>
      <c r="K332">
        <v>216838.36703300499</v>
      </c>
      <c r="L332">
        <v>1890354.63309288</v>
      </c>
      <c r="M332">
        <v>476170.25504112203</v>
      </c>
      <c r="N332">
        <v>1414184.3780517599</v>
      </c>
      <c r="O332">
        <v>-9105.7544946670496</v>
      </c>
      <c r="R332">
        <v>1405078.6235570901</v>
      </c>
    </row>
    <row r="333" spans="1:18" x14ac:dyDescent="0.25">
      <c r="A333" t="s">
        <v>153</v>
      </c>
      <c r="B333">
        <v>2014</v>
      </c>
      <c r="C333">
        <v>14439427.2626638</v>
      </c>
      <c r="D333">
        <v>13984024.0790725</v>
      </c>
      <c r="E333">
        <v>3642572.2487688102</v>
      </c>
      <c r="F333">
        <v>10796855.013894999</v>
      </c>
      <c r="G333">
        <v>8794082.6100349408</v>
      </c>
      <c r="H333">
        <v>2002772.4038600901</v>
      </c>
      <c r="I333">
        <v>-384419.94770765299</v>
      </c>
      <c r="J333">
        <v>34838.397979736299</v>
      </c>
      <c r="K333">
        <v>419258.34568738902</v>
      </c>
      <c r="L333">
        <v>1618352.45615244</v>
      </c>
      <c r="M333">
        <v>400641.57676696801</v>
      </c>
      <c r="N333">
        <v>1217710.8793854699</v>
      </c>
      <c r="O333">
        <v>-4028.1897664070102</v>
      </c>
      <c r="R333">
        <v>1213682.6896190599</v>
      </c>
    </row>
    <row r="334" spans="1:18" x14ac:dyDescent="0.25">
      <c r="A334" t="s">
        <v>153</v>
      </c>
      <c r="B334">
        <v>2015</v>
      </c>
      <c r="C334">
        <v>16377544.860362999</v>
      </c>
      <c r="D334">
        <v>15836791.786193799</v>
      </c>
      <c r="E334">
        <v>4535790.40575027</v>
      </c>
      <c r="F334">
        <v>11841754.4546127</v>
      </c>
      <c r="G334">
        <v>9676633.9588165302</v>
      </c>
      <c r="H334">
        <v>2165120.4957961999</v>
      </c>
      <c r="I334">
        <v>105409.95597839401</v>
      </c>
      <c r="J334">
        <v>21081.9911956787</v>
      </c>
      <c r="K334">
        <v>-84327.9647827148</v>
      </c>
      <c r="L334">
        <v>2270530.4517746</v>
      </c>
      <c r="M334">
        <v>549185.87064742995</v>
      </c>
      <c r="N334">
        <v>1721344.58112717</v>
      </c>
      <c r="O334">
        <v>-4216.3982391357404</v>
      </c>
      <c r="R334">
        <v>1717128.1828880301</v>
      </c>
    </row>
    <row r="335" spans="1:18" x14ac:dyDescent="0.25">
      <c r="A335" t="s">
        <v>153</v>
      </c>
      <c r="B335">
        <v>2016</v>
      </c>
      <c r="C335">
        <v>18446426.746130001</v>
      </c>
      <c r="D335">
        <v>17410231.9142818</v>
      </c>
      <c r="E335">
        <v>5101820.3873634301</v>
      </c>
      <c r="F335">
        <v>13344606.3587666</v>
      </c>
      <c r="G335">
        <v>10827276.553153999</v>
      </c>
      <c r="H335">
        <v>2517329.8056125599</v>
      </c>
      <c r="I335">
        <v>35978.987216949499</v>
      </c>
      <c r="J335">
        <v>27583.890199661299</v>
      </c>
      <c r="K335">
        <v>-8395.0970172882098</v>
      </c>
      <c r="L335">
        <v>2553308.7928295098</v>
      </c>
      <c r="M335">
        <v>-514499.51720237703</v>
      </c>
      <c r="N335">
        <v>3067808.3100318899</v>
      </c>
      <c r="O335">
        <v>56367.079973220803</v>
      </c>
      <c r="R335">
        <v>3124175.3900051098</v>
      </c>
    </row>
    <row r="336" spans="1:18" x14ac:dyDescent="0.25">
      <c r="A336" t="s">
        <v>153</v>
      </c>
      <c r="B336">
        <v>2017</v>
      </c>
      <c r="C336">
        <v>17613543.875575099</v>
      </c>
      <c r="D336">
        <v>16987228.5599709</v>
      </c>
      <c r="E336">
        <v>5210897.6258039502</v>
      </c>
      <c r="F336">
        <v>12402646.2497711</v>
      </c>
      <c r="G336">
        <v>10472175.2769947</v>
      </c>
      <c r="H336">
        <v>1930470.9727764099</v>
      </c>
      <c r="I336">
        <v>-257625.129818916</v>
      </c>
      <c r="J336">
        <v>62975.0317335129</v>
      </c>
      <c r="K336">
        <v>320600.16155242902</v>
      </c>
      <c r="L336">
        <v>1672845.8429574999</v>
      </c>
      <c r="M336">
        <v>421360.21232604998</v>
      </c>
      <c r="N336">
        <v>1251485.6306314501</v>
      </c>
      <c r="O336">
        <v>2611746.3160753301</v>
      </c>
      <c r="R336">
        <v>3863231.94670677</v>
      </c>
    </row>
    <row r="337" spans="1:18" x14ac:dyDescent="0.25">
      <c r="A337" t="s">
        <v>153</v>
      </c>
      <c r="B337">
        <v>2018</v>
      </c>
      <c r="C337">
        <v>18897832.339048401</v>
      </c>
      <c r="D337">
        <v>18145154.437065098</v>
      </c>
      <c r="E337">
        <v>5597901.4710187903</v>
      </c>
      <c r="F337">
        <v>13299930.8680296</v>
      </c>
      <c r="G337">
        <v>10832944.7892904</v>
      </c>
      <c r="H337">
        <v>2466986.07873917</v>
      </c>
      <c r="I337">
        <v>-517887.33255863201</v>
      </c>
      <c r="J337">
        <v>74144.390344619795</v>
      </c>
      <c r="K337">
        <v>592031.722903252</v>
      </c>
      <c r="L337">
        <v>1949098.7461805299</v>
      </c>
      <c r="M337">
        <v>494295.93563079799</v>
      </c>
      <c r="N337">
        <v>1454802.81054974</v>
      </c>
      <c r="O337">
        <v>28084.996342659</v>
      </c>
      <c r="R337">
        <v>1482887.8068923999</v>
      </c>
    </row>
    <row r="338" spans="1:18" x14ac:dyDescent="0.25">
      <c r="A338" t="s">
        <v>153</v>
      </c>
      <c r="B338">
        <v>2019</v>
      </c>
      <c r="C338">
        <v>22425239.697098698</v>
      </c>
      <c r="D338">
        <v>21515959.1162205</v>
      </c>
      <c r="E338">
        <v>6785859.1258525802</v>
      </c>
      <c r="F338">
        <v>15639380.571246101</v>
      </c>
      <c r="G338">
        <v>12012075.0421286</v>
      </c>
      <c r="H338">
        <v>3627305.52911758</v>
      </c>
      <c r="I338">
        <v>-400034.371614456</v>
      </c>
      <c r="J338">
        <v>47856.872677803003</v>
      </c>
      <c r="K338">
        <v>447891.24429225898</v>
      </c>
      <c r="L338">
        <v>3227271.1575031299</v>
      </c>
      <c r="M338">
        <v>781662.25373745</v>
      </c>
      <c r="N338">
        <v>2445608.9037656798</v>
      </c>
      <c r="O338">
        <v>-8589.6950960159302</v>
      </c>
      <c r="R338">
        <v>2437019.2086696601</v>
      </c>
    </row>
    <row r="339" spans="1:18" x14ac:dyDescent="0.25">
      <c r="A339" t="s">
        <v>153</v>
      </c>
      <c r="B339">
        <v>2020</v>
      </c>
      <c r="C339">
        <v>22819626.191139199</v>
      </c>
      <c r="D339">
        <v>22297497.559308998</v>
      </c>
      <c r="E339">
        <v>6975683.8252544403</v>
      </c>
      <c r="F339">
        <v>15843942.3658848</v>
      </c>
      <c r="G339">
        <v>11183293.081760401</v>
      </c>
      <c r="H339">
        <v>4660649.2841243697</v>
      </c>
      <c r="I339">
        <v>-216326.61318779</v>
      </c>
      <c r="J339">
        <v>52099.6031761169</v>
      </c>
      <c r="K339">
        <v>268426.21636390698</v>
      </c>
      <c r="L339">
        <v>4444322.6709365798</v>
      </c>
      <c r="M339">
        <v>972903.45931053197</v>
      </c>
      <c r="N339">
        <v>3471419.2116260501</v>
      </c>
      <c r="O339">
        <v>-11326.0006904602</v>
      </c>
      <c r="R339">
        <v>3460093.2109355899</v>
      </c>
    </row>
    <row r="340" spans="1:18" x14ac:dyDescent="0.25">
      <c r="A340" t="s">
        <v>700</v>
      </c>
      <c r="B340">
        <v>2011</v>
      </c>
      <c r="C340">
        <v>14890879.808294799</v>
      </c>
      <c r="D340">
        <v>14741523.7336278</v>
      </c>
      <c r="E340">
        <v>3478466.0357952099</v>
      </c>
      <c r="F340">
        <v>11412413.7724996</v>
      </c>
      <c r="G340">
        <v>10039578.1215191</v>
      </c>
      <c r="H340">
        <v>1372835.65098047</v>
      </c>
      <c r="I340">
        <v>-437381.08438253403</v>
      </c>
      <c r="J340">
        <v>46970.6383228302</v>
      </c>
      <c r="K340">
        <v>484351.72270536399</v>
      </c>
      <c r="L340">
        <v>935454.566597939</v>
      </c>
      <c r="M340">
        <v>171521.99387550401</v>
      </c>
      <c r="N340">
        <v>763932.572722435</v>
      </c>
      <c r="O340">
        <v>-16228.619420528399</v>
      </c>
      <c r="R340">
        <v>747703.95330190705</v>
      </c>
    </row>
    <row r="341" spans="1:18" x14ac:dyDescent="0.25">
      <c r="A341" t="s">
        <v>700</v>
      </c>
      <c r="B341">
        <v>2012</v>
      </c>
      <c r="C341">
        <v>15445781.6990733</v>
      </c>
      <c r="D341">
        <v>15301252.0227313</v>
      </c>
      <c r="E341">
        <v>3238126.7180442801</v>
      </c>
      <c r="F341">
        <v>12207654.981029</v>
      </c>
      <c r="G341">
        <v>9982615.0973439198</v>
      </c>
      <c r="H341">
        <v>2225039.8836851101</v>
      </c>
      <c r="I341">
        <v>-310021.67215347302</v>
      </c>
      <c r="J341">
        <v>41510.908949375204</v>
      </c>
      <c r="K341">
        <v>351532.58110284799</v>
      </c>
      <c r="L341">
        <v>1915018.21153164</v>
      </c>
      <c r="M341">
        <v>247548.44373464599</v>
      </c>
      <c r="N341">
        <v>1667469.76779699</v>
      </c>
      <c r="O341">
        <v>-9515.78975915909</v>
      </c>
      <c r="R341">
        <v>1657953.97803783</v>
      </c>
    </row>
    <row r="342" spans="1:18" x14ac:dyDescent="0.25">
      <c r="A342" t="s">
        <v>700</v>
      </c>
      <c r="B342">
        <v>2013</v>
      </c>
      <c r="C342">
        <v>14411616.933679599</v>
      </c>
      <c r="D342">
        <v>13963128.1723022</v>
      </c>
      <c r="E342">
        <v>3510814.70296383</v>
      </c>
      <c r="F342">
        <v>10900802.2307158</v>
      </c>
      <c r="G342">
        <v>8830760.7089281101</v>
      </c>
      <c r="H342">
        <v>2070041.5217876399</v>
      </c>
      <c r="I342">
        <v>-179686.88869476301</v>
      </c>
      <c r="J342">
        <v>37151.478338241599</v>
      </c>
      <c r="K342">
        <v>216838.36703300499</v>
      </c>
      <c r="L342">
        <v>1890354.63309288</v>
      </c>
      <c r="M342">
        <v>476170.25504112203</v>
      </c>
      <c r="N342">
        <v>1414184.3780517599</v>
      </c>
      <c r="O342">
        <v>-9105.7544946670496</v>
      </c>
      <c r="R342">
        <v>1405078.6235570901</v>
      </c>
    </row>
    <row r="343" spans="1:18" x14ac:dyDescent="0.25">
      <c r="A343" t="s">
        <v>700</v>
      </c>
      <c r="B343">
        <v>2014</v>
      </c>
      <c r="C343">
        <v>14439427.2626638</v>
      </c>
      <c r="D343">
        <v>13984024.0790725</v>
      </c>
      <c r="E343">
        <v>3642572.2487688102</v>
      </c>
      <c r="F343">
        <v>10796855.013894999</v>
      </c>
      <c r="G343">
        <v>8794082.6100349408</v>
      </c>
      <c r="H343">
        <v>2002772.4038600901</v>
      </c>
      <c r="I343">
        <v>-384419.94770765299</v>
      </c>
      <c r="J343">
        <v>34838.397979736299</v>
      </c>
      <c r="K343">
        <v>419258.34568738902</v>
      </c>
      <c r="L343">
        <v>1618352.45615244</v>
      </c>
      <c r="M343">
        <v>400641.57676696801</v>
      </c>
      <c r="N343">
        <v>1217710.8793854699</v>
      </c>
      <c r="O343">
        <v>-4028.1897664070102</v>
      </c>
      <c r="R343">
        <v>1213682.6896190599</v>
      </c>
    </row>
    <row r="344" spans="1:18" x14ac:dyDescent="0.25">
      <c r="A344" t="s">
        <v>700</v>
      </c>
      <c r="B344">
        <v>2015</v>
      </c>
      <c r="C344">
        <v>16377544.860362999</v>
      </c>
      <c r="D344">
        <v>15836791.786193799</v>
      </c>
      <c r="E344">
        <v>4535790.40575027</v>
      </c>
      <c r="F344">
        <v>11841754.4546127</v>
      </c>
      <c r="G344">
        <v>9676633.9588165302</v>
      </c>
      <c r="H344">
        <v>2165120.4957961999</v>
      </c>
      <c r="I344">
        <v>105409.95597839401</v>
      </c>
      <c r="J344">
        <v>21081.9911956787</v>
      </c>
      <c r="K344">
        <v>-84327.9647827148</v>
      </c>
      <c r="L344">
        <v>2270530.4517746</v>
      </c>
      <c r="M344">
        <v>549185.87064742995</v>
      </c>
      <c r="N344">
        <v>1721344.58112717</v>
      </c>
      <c r="O344">
        <v>-4216.3982391357404</v>
      </c>
      <c r="R344">
        <v>1717128.1828880301</v>
      </c>
    </row>
    <row r="345" spans="1:18" x14ac:dyDescent="0.25">
      <c r="A345" t="s">
        <v>700</v>
      </c>
      <c r="B345">
        <v>2016</v>
      </c>
      <c r="C345">
        <v>18446426.746130001</v>
      </c>
      <c r="D345">
        <v>17410231.9142818</v>
      </c>
      <c r="E345">
        <v>5101820.3873634301</v>
      </c>
      <c r="F345">
        <v>13344606.3587666</v>
      </c>
      <c r="G345">
        <v>10827276.553153999</v>
      </c>
      <c r="H345">
        <v>2517329.8056125599</v>
      </c>
      <c r="I345">
        <v>35978.987216949499</v>
      </c>
      <c r="J345">
        <v>27583.890199661299</v>
      </c>
      <c r="K345">
        <v>-8395.0970172882098</v>
      </c>
      <c r="L345">
        <v>2553308.7928295098</v>
      </c>
      <c r="M345">
        <v>-514499.51720237703</v>
      </c>
      <c r="N345">
        <v>3067808.3100318899</v>
      </c>
      <c r="O345">
        <v>56367.079973220803</v>
      </c>
      <c r="R345">
        <v>3124175.3900051098</v>
      </c>
    </row>
    <row r="346" spans="1:18" x14ac:dyDescent="0.25">
      <c r="A346" t="s">
        <v>700</v>
      </c>
      <c r="B346">
        <v>2017</v>
      </c>
      <c r="C346">
        <v>17613543.875575099</v>
      </c>
      <c r="D346">
        <v>16987228.5599709</v>
      </c>
      <c r="E346">
        <v>5210897.6258039502</v>
      </c>
      <c r="F346">
        <v>12402646.2497711</v>
      </c>
      <c r="G346">
        <v>10472175.2769947</v>
      </c>
      <c r="H346">
        <v>1930470.9727764099</v>
      </c>
      <c r="I346">
        <v>-257625.129818916</v>
      </c>
      <c r="J346">
        <v>62975.0317335129</v>
      </c>
      <c r="K346">
        <v>320600.16155242902</v>
      </c>
      <c r="L346">
        <v>1672845.8429574999</v>
      </c>
      <c r="M346">
        <v>421360.21232604998</v>
      </c>
      <c r="N346">
        <v>1251485.6306314501</v>
      </c>
      <c r="O346">
        <v>2611746.3160753301</v>
      </c>
      <c r="R346">
        <v>3863231.94670677</v>
      </c>
    </row>
    <row r="347" spans="1:18" x14ac:dyDescent="0.25">
      <c r="A347" t="s">
        <v>700</v>
      </c>
      <c r="B347">
        <v>2018</v>
      </c>
      <c r="C347">
        <v>18897832.339048401</v>
      </c>
      <c r="D347">
        <v>18145154.437065098</v>
      </c>
      <c r="E347">
        <v>5597901.4710187903</v>
      </c>
      <c r="F347">
        <v>13299930.8680296</v>
      </c>
      <c r="G347">
        <v>10832944.7892904</v>
      </c>
      <c r="H347">
        <v>2466986.07873917</v>
      </c>
      <c r="I347">
        <v>-517887.33255863201</v>
      </c>
      <c r="J347">
        <v>74144.390344619795</v>
      </c>
      <c r="K347">
        <v>592031.722903252</v>
      </c>
      <c r="L347">
        <v>1949098.7461805299</v>
      </c>
      <c r="M347">
        <v>494295.93563079799</v>
      </c>
      <c r="N347">
        <v>1454802.81054974</v>
      </c>
      <c r="O347">
        <v>28084.996342659</v>
      </c>
      <c r="R347">
        <v>1482887.8068923999</v>
      </c>
    </row>
    <row r="348" spans="1:18" x14ac:dyDescent="0.25">
      <c r="A348" t="s">
        <v>700</v>
      </c>
      <c r="B348">
        <v>2019</v>
      </c>
      <c r="C348">
        <v>22425239.697098698</v>
      </c>
      <c r="D348">
        <v>21515959.1162205</v>
      </c>
      <c r="E348">
        <v>6785859.1258525802</v>
      </c>
      <c r="F348">
        <v>15639380.571246101</v>
      </c>
      <c r="G348">
        <v>12012075.0421286</v>
      </c>
      <c r="H348">
        <v>3627305.52911758</v>
      </c>
      <c r="I348">
        <v>-400034.371614456</v>
      </c>
      <c r="J348">
        <v>47856.872677803003</v>
      </c>
      <c r="K348">
        <v>447891.24429225898</v>
      </c>
      <c r="L348">
        <v>3227271.1575031299</v>
      </c>
      <c r="M348">
        <v>781662.25373745</v>
      </c>
      <c r="N348">
        <v>2445608.9037656798</v>
      </c>
      <c r="O348">
        <v>-8589.6950960159302</v>
      </c>
      <c r="R348">
        <v>2437019.2086696601</v>
      </c>
    </row>
    <row r="349" spans="1:18" x14ac:dyDescent="0.25">
      <c r="A349" t="s">
        <v>700</v>
      </c>
      <c r="B349">
        <v>2020</v>
      </c>
      <c r="C349">
        <v>22819626.191139199</v>
      </c>
      <c r="D349">
        <v>22297497.559308998</v>
      </c>
      <c r="E349">
        <v>6975683.8252544403</v>
      </c>
      <c r="F349">
        <v>15843942.3658848</v>
      </c>
      <c r="G349">
        <v>11183293.081760401</v>
      </c>
      <c r="H349">
        <v>4660649.2841243697</v>
      </c>
      <c r="I349">
        <v>-216326.61318779</v>
      </c>
      <c r="J349">
        <v>52099.6031761169</v>
      </c>
      <c r="K349">
        <v>268426.21636390698</v>
      </c>
      <c r="L349">
        <v>4444322.6709365798</v>
      </c>
      <c r="M349">
        <v>972903.45931053197</v>
      </c>
      <c r="N349">
        <v>3471419.2116260501</v>
      </c>
      <c r="O349">
        <v>-11326.0006904602</v>
      </c>
      <c r="R349">
        <v>3460093.2109355899</v>
      </c>
    </row>
    <row r="350" spans="1:18" x14ac:dyDescent="0.25">
      <c r="A350" t="s">
        <v>379</v>
      </c>
      <c r="B350">
        <v>2015</v>
      </c>
      <c r="C350">
        <v>42313581.442832902</v>
      </c>
      <c r="D350">
        <v>40792337.206006102</v>
      </c>
      <c r="E350">
        <v>32952851.1315584</v>
      </c>
      <c r="F350">
        <v>9360730.3112745304</v>
      </c>
      <c r="G350">
        <v>8090608.5640192004</v>
      </c>
      <c r="H350">
        <v>1270121.74725533</v>
      </c>
      <c r="I350">
        <v>-272328.38869094802</v>
      </c>
      <c r="J350">
        <v>72546.496987342805</v>
      </c>
      <c r="K350">
        <v>344874.88567829097</v>
      </c>
      <c r="L350">
        <v>997793.35856437695</v>
      </c>
      <c r="M350">
        <v>418537.48261928599</v>
      </c>
      <c r="N350">
        <v>579255.87594509101</v>
      </c>
      <c r="O350">
        <v>-14509.2993974686</v>
      </c>
      <c r="R350">
        <v>564746.57654762303</v>
      </c>
    </row>
    <row r="351" spans="1:18" x14ac:dyDescent="0.25">
      <c r="A351" t="s">
        <v>379</v>
      </c>
      <c r="B351">
        <v>2016</v>
      </c>
      <c r="C351">
        <v>44888770.458698303</v>
      </c>
      <c r="D351">
        <v>43847481.322288498</v>
      </c>
      <c r="E351">
        <v>35513626.431226701</v>
      </c>
      <c r="F351">
        <v>9375144.0274715405</v>
      </c>
      <c r="G351">
        <v>8539279.2785167694</v>
      </c>
      <c r="H351">
        <v>835864.74895477295</v>
      </c>
      <c r="I351">
        <v>-69655.395746231094</v>
      </c>
      <c r="J351">
        <v>51946.396827697798</v>
      </c>
      <c r="K351">
        <v>121601.79257392899</v>
      </c>
      <c r="L351">
        <v>766209.35320854199</v>
      </c>
      <c r="M351">
        <v>358902.37808227498</v>
      </c>
      <c r="N351">
        <v>407306.97512626601</v>
      </c>
      <c r="O351">
        <v>-26071.188207864801</v>
      </c>
      <c r="R351">
        <v>381235.78691840201</v>
      </c>
    </row>
    <row r="352" spans="1:18" x14ac:dyDescent="0.25">
      <c r="A352" t="s">
        <v>379</v>
      </c>
      <c r="B352">
        <v>2017</v>
      </c>
      <c r="C352">
        <v>32319042.318463299</v>
      </c>
      <c r="D352">
        <v>31014426.798820499</v>
      </c>
      <c r="E352">
        <v>24840944.486260399</v>
      </c>
      <c r="F352">
        <v>7478097.8322029104</v>
      </c>
      <c r="G352">
        <v>6815950.4699707003</v>
      </c>
      <c r="H352">
        <v>662147.36223220802</v>
      </c>
      <c r="I352">
        <v>3472.8008508682301</v>
      </c>
      <c r="J352">
        <v>31255.207657814</v>
      </c>
      <c r="K352">
        <v>27782.406806945801</v>
      </c>
      <c r="L352">
        <v>665620.16308307601</v>
      </c>
      <c r="M352">
        <v>250041.661262512</v>
      </c>
      <c r="N352">
        <v>415578.50182056398</v>
      </c>
      <c r="O352">
        <v>-32508.888764977499</v>
      </c>
      <c r="R352">
        <v>383069.61305558699</v>
      </c>
    </row>
    <row r="353" spans="1:18" x14ac:dyDescent="0.25">
      <c r="A353" t="s">
        <v>379</v>
      </c>
      <c r="B353">
        <v>2018</v>
      </c>
      <c r="C353">
        <v>30628578.3576965</v>
      </c>
      <c r="D353">
        <v>29489588.989019401</v>
      </c>
      <c r="E353">
        <v>23809886.7452145</v>
      </c>
      <c r="F353">
        <v>6818691.61248207</v>
      </c>
      <c r="G353">
        <v>6287308.4270954104</v>
      </c>
      <c r="H353">
        <v>531383.18538665795</v>
      </c>
      <c r="I353">
        <v>240646.89338207201</v>
      </c>
      <c r="J353">
        <v>31578.0991315842</v>
      </c>
      <c r="K353">
        <v>-209068.79425048799</v>
      </c>
      <c r="L353">
        <v>772030.07876873005</v>
      </c>
      <c r="M353">
        <v>324492.19107627898</v>
      </c>
      <c r="N353">
        <v>447537.88769245101</v>
      </c>
      <c r="O353">
        <v>-587007.46255695797</v>
      </c>
      <c r="R353">
        <v>-139469.57486450701</v>
      </c>
    </row>
    <row r="354" spans="1:18" x14ac:dyDescent="0.25">
      <c r="A354" t="s">
        <v>379</v>
      </c>
      <c r="B354">
        <v>2019</v>
      </c>
      <c r="C354">
        <v>31106987.5868559</v>
      </c>
      <c r="D354">
        <v>30009947.902679399</v>
      </c>
      <c r="E354">
        <v>23866759.8313093</v>
      </c>
      <c r="F354">
        <v>7240227.7555465698</v>
      </c>
      <c r="G354">
        <v>6873767.3274278603</v>
      </c>
      <c r="H354">
        <v>366460.42811870598</v>
      </c>
      <c r="I354">
        <v>-403926.03099346202</v>
      </c>
      <c r="J354">
        <v>36294.802784919702</v>
      </c>
      <c r="K354">
        <v>440220.833778381</v>
      </c>
      <c r="L354">
        <v>-37465.602874755903</v>
      </c>
      <c r="M354">
        <v>126446.409702301</v>
      </c>
      <c r="N354">
        <v>-163912.012577057</v>
      </c>
      <c r="O354">
        <v>701212.07740437996</v>
      </c>
      <c r="R354">
        <v>537300.06482732296</v>
      </c>
    </row>
    <row r="355" spans="1:18" x14ac:dyDescent="0.25">
      <c r="A355" t="s">
        <v>379</v>
      </c>
      <c r="B355">
        <v>2020</v>
      </c>
      <c r="C355">
        <v>29901612.052917499</v>
      </c>
      <c r="D355">
        <v>28675395.852327298</v>
      </c>
      <c r="E355">
        <v>22720315.6638145</v>
      </c>
      <c r="F355">
        <v>7181296.3891029404</v>
      </c>
      <c r="G355">
        <v>6974032.2721004495</v>
      </c>
      <c r="H355">
        <v>207264.11700248701</v>
      </c>
      <c r="I355">
        <v>-160948.113203049</v>
      </c>
      <c r="J355">
        <v>34737.002849578901</v>
      </c>
      <c r="K355">
        <v>195685.116052628</v>
      </c>
      <c r="L355">
        <v>46316.003799438498</v>
      </c>
      <c r="M355">
        <v>98421.508073806806</v>
      </c>
      <c r="N355">
        <v>-52105.504274368301</v>
      </c>
      <c r="O355">
        <v>-12736.901044845599</v>
      </c>
      <c r="R355">
        <v>-64842.405319213904</v>
      </c>
    </row>
    <row r="356" spans="1:18" x14ac:dyDescent="0.25">
      <c r="A356" t="s">
        <v>701</v>
      </c>
      <c r="B356">
        <v>2011</v>
      </c>
    </row>
    <row r="357" spans="1:18" x14ac:dyDescent="0.25">
      <c r="A357" t="s">
        <v>701</v>
      </c>
      <c r="B357">
        <v>2012</v>
      </c>
    </row>
    <row r="358" spans="1:18" x14ac:dyDescent="0.25">
      <c r="A358" t="s">
        <v>701</v>
      </c>
      <c r="B358">
        <v>2013</v>
      </c>
    </row>
    <row r="359" spans="1:18" x14ac:dyDescent="0.25">
      <c r="A359" t="s">
        <v>701</v>
      </c>
      <c r="B359">
        <v>2014</v>
      </c>
    </row>
    <row r="360" spans="1:18" x14ac:dyDescent="0.25">
      <c r="A360" t="s">
        <v>701</v>
      </c>
      <c r="B360">
        <v>2015</v>
      </c>
    </row>
    <row r="361" spans="1:18" x14ac:dyDescent="0.25">
      <c r="A361" t="s">
        <v>701</v>
      </c>
      <c r="B361">
        <v>2016</v>
      </c>
    </row>
    <row r="362" spans="1:18" x14ac:dyDescent="0.25">
      <c r="A362" t="s">
        <v>701</v>
      </c>
      <c r="B362">
        <v>2017</v>
      </c>
      <c r="C362">
        <v>3563648.03998947</v>
      </c>
      <c r="D362">
        <v>3563648.03998947</v>
      </c>
    </row>
    <row r="363" spans="1:18" x14ac:dyDescent="0.25">
      <c r="A363" t="s">
        <v>701</v>
      </c>
      <c r="B363">
        <v>2018</v>
      </c>
    </row>
    <row r="364" spans="1:18" x14ac:dyDescent="0.25">
      <c r="A364" t="s">
        <v>701</v>
      </c>
      <c r="B364">
        <v>2019</v>
      </c>
      <c r="C364">
        <v>3398212.6598711</v>
      </c>
      <c r="D364">
        <v>3398212.6598711</v>
      </c>
    </row>
    <row r="365" spans="1:18" x14ac:dyDescent="0.25">
      <c r="A365" t="s">
        <v>701</v>
      </c>
      <c r="B365">
        <v>2020</v>
      </c>
      <c r="C365">
        <v>4018136.65598631</v>
      </c>
      <c r="D365">
        <v>4018136.65598631</v>
      </c>
    </row>
    <row r="366" spans="1:18" x14ac:dyDescent="0.25">
      <c r="A366" t="s">
        <v>702</v>
      </c>
      <c r="B366">
        <v>2011</v>
      </c>
      <c r="C366">
        <v>2804977.0405125101</v>
      </c>
      <c r="D366">
        <v>2772054.2144624302</v>
      </c>
      <c r="H366">
        <v>84188.052040301307</v>
      </c>
      <c r="I366">
        <v>2697.2223137369201</v>
      </c>
      <c r="J366">
        <v>8057.24144063735</v>
      </c>
      <c r="K366">
        <v>5360.0191269004299</v>
      </c>
      <c r="L366">
        <v>86885.274354038207</v>
      </c>
      <c r="M366">
        <v>36423.326001959598</v>
      </c>
      <c r="N366">
        <v>50461.948352078703</v>
      </c>
      <c r="R366">
        <v>50461.948352078703</v>
      </c>
    </row>
    <row r="367" spans="1:18" x14ac:dyDescent="0.25">
      <c r="A367" t="s">
        <v>702</v>
      </c>
      <c r="B367">
        <v>2012</v>
      </c>
      <c r="C367">
        <v>3033109.03356347</v>
      </c>
      <c r="D367">
        <v>2988775.2886134898</v>
      </c>
      <c r="H367">
        <v>121184.890740079</v>
      </c>
      <c r="I367">
        <v>4518.31812366545</v>
      </c>
      <c r="J367">
        <v>5868.1038574689601</v>
      </c>
      <c r="K367">
        <v>1349.7857338035101</v>
      </c>
      <c r="L367">
        <v>125703.208863744</v>
      </c>
      <c r="M367">
        <v>42436.661560523899</v>
      </c>
      <c r="N367">
        <v>83266.547303220505</v>
      </c>
      <c r="R367">
        <v>83266.547303220505</v>
      </c>
    </row>
    <row r="368" spans="1:18" x14ac:dyDescent="0.25">
      <c r="A368" t="s">
        <v>702</v>
      </c>
      <c r="B368">
        <v>2013</v>
      </c>
      <c r="C368">
        <v>3269378.0486294199</v>
      </c>
      <c r="D368">
        <v>3219897.0189588699</v>
      </c>
      <c r="H368">
        <v>140889.44130984301</v>
      </c>
      <c r="I368">
        <v>5195.8708255945403</v>
      </c>
      <c r="J368">
        <v>6271.0530149820997</v>
      </c>
      <c r="K368">
        <v>1075.1821893875599</v>
      </c>
      <c r="L368">
        <v>146085.312135438</v>
      </c>
      <c r="M368">
        <v>46627.980761164101</v>
      </c>
      <c r="N368">
        <v>99457.331374273897</v>
      </c>
      <c r="R368">
        <v>99457.331374273897</v>
      </c>
    </row>
    <row r="369" spans="1:18" x14ac:dyDescent="0.25">
      <c r="A369" t="s">
        <v>702</v>
      </c>
      <c r="B369">
        <v>2014</v>
      </c>
      <c r="C369">
        <v>3023296.7134075798</v>
      </c>
      <c r="D369">
        <v>2995248.2906183698</v>
      </c>
      <c r="H369">
        <v>131539.68852685299</v>
      </c>
      <c r="I369">
        <v>4656.7605510110898</v>
      </c>
      <c r="J369">
        <v>5592.8758206844304</v>
      </c>
      <c r="K369">
        <v>936.11526967334703</v>
      </c>
      <c r="L369">
        <v>136196.449077864</v>
      </c>
      <c r="M369">
        <v>38491.836901152397</v>
      </c>
      <c r="N369">
        <v>97704.612176711598</v>
      </c>
      <c r="R369">
        <v>97704.612176711598</v>
      </c>
    </row>
    <row r="370" spans="1:18" x14ac:dyDescent="0.25">
      <c r="A370" t="s">
        <v>702</v>
      </c>
      <c r="B370">
        <v>2015</v>
      </c>
      <c r="C370">
        <v>3043332.2559099798</v>
      </c>
      <c r="D370">
        <v>3008327.0571242101</v>
      </c>
      <c r="H370">
        <v>106198.07146322</v>
      </c>
      <c r="I370">
        <v>3063.52867944729</v>
      </c>
      <c r="J370">
        <v>4433.8763786814197</v>
      </c>
      <c r="K370">
        <v>1370.34769923413</v>
      </c>
      <c r="L370">
        <v>109261.600142667</v>
      </c>
      <c r="M370">
        <v>36312.707813341702</v>
      </c>
      <c r="N370">
        <v>72948.892329325201</v>
      </c>
      <c r="R370">
        <v>72948.892329325201</v>
      </c>
    </row>
    <row r="371" spans="1:18" x14ac:dyDescent="0.25">
      <c r="A371" t="s">
        <v>702</v>
      </c>
      <c r="B371">
        <v>2016</v>
      </c>
      <c r="C371">
        <v>3052883.03120348</v>
      </c>
      <c r="D371">
        <v>3035661.5520994598</v>
      </c>
      <c r="H371">
        <v>68112.408672201607</v>
      </c>
      <c r="I371">
        <v>3170.5449002079999</v>
      </c>
      <c r="J371">
        <v>4647.7789970812801</v>
      </c>
      <c r="K371">
        <v>1477.2340968732799</v>
      </c>
      <c r="L371">
        <v>71282.953572409606</v>
      </c>
      <c r="M371">
        <v>29328.980490447499</v>
      </c>
      <c r="N371">
        <v>41953.973081962104</v>
      </c>
      <c r="R371">
        <v>41953.973081962104</v>
      </c>
    </row>
    <row r="372" spans="1:18" x14ac:dyDescent="0.25">
      <c r="A372" t="s">
        <v>702</v>
      </c>
      <c r="B372">
        <v>2017</v>
      </c>
      <c r="C372">
        <v>3791646.2358680801</v>
      </c>
      <c r="D372">
        <v>3756813.4708237899</v>
      </c>
      <c r="H372">
        <v>111406.69482498</v>
      </c>
      <c r="I372">
        <v>5414.2475207605403</v>
      </c>
      <c r="J372">
        <v>7332.3520914730998</v>
      </c>
      <c r="K372">
        <v>1918.10457071257</v>
      </c>
      <c r="L372">
        <v>116820.94234574</v>
      </c>
      <c r="M372">
        <v>48134.020321361997</v>
      </c>
      <c r="N372">
        <v>68686.922024378102</v>
      </c>
      <c r="R372">
        <v>68686.922024378102</v>
      </c>
    </row>
    <row r="373" spans="1:18" x14ac:dyDescent="0.25">
      <c r="A373" t="s">
        <v>702</v>
      </c>
      <c r="B373">
        <v>2018</v>
      </c>
      <c r="C373">
        <v>3751784.0769724902</v>
      </c>
      <c r="D373">
        <v>3718266.4224127401</v>
      </c>
      <c r="H373">
        <v>111071.029434387</v>
      </c>
      <c r="I373">
        <v>155.94907858371701</v>
      </c>
      <c r="J373">
        <v>3242.6977390156999</v>
      </c>
      <c r="K373">
        <v>3086.7486604319802</v>
      </c>
      <c r="L373">
        <v>111226.97851297101</v>
      </c>
      <c r="M373">
        <v>38579.095260247697</v>
      </c>
      <c r="N373">
        <v>72647.883252723303</v>
      </c>
      <c r="R373">
        <v>72647.883252723303</v>
      </c>
    </row>
    <row r="374" spans="1:18" x14ac:dyDescent="0.25">
      <c r="A374" t="s">
        <v>702</v>
      </c>
      <c r="B374">
        <v>2019</v>
      </c>
      <c r="C374">
        <v>3763350.7537447498</v>
      </c>
      <c r="D374">
        <v>3722518.0764213498</v>
      </c>
      <c r="H374">
        <v>88325.493589899503</v>
      </c>
      <c r="I374">
        <v>2700.3521771493001</v>
      </c>
      <c r="J374">
        <v>5280.8724153035901</v>
      </c>
      <c r="K374">
        <v>2580.5202381542899</v>
      </c>
      <c r="L374">
        <v>91025.845767048799</v>
      </c>
      <c r="M374">
        <v>37417.722635513899</v>
      </c>
      <c r="N374">
        <v>53608.1231315349</v>
      </c>
      <c r="R374">
        <v>53608.1231315349</v>
      </c>
    </row>
    <row r="375" spans="1:18" x14ac:dyDescent="0.25">
      <c r="A375" t="s">
        <v>702</v>
      </c>
      <c r="B375">
        <v>2020</v>
      </c>
      <c r="C375">
        <v>4368750.6279440997</v>
      </c>
      <c r="D375">
        <v>4327389.4520376101</v>
      </c>
      <c r="H375">
        <v>147444.871161041</v>
      </c>
      <c r="I375">
        <v>1972.73146353841</v>
      </c>
      <c r="J375">
        <v>5698.8368927496704</v>
      </c>
      <c r="K375">
        <v>3726.1054292112599</v>
      </c>
      <c r="L375">
        <v>149417.60262457901</v>
      </c>
      <c r="M375">
        <v>58504.164197806698</v>
      </c>
      <c r="N375">
        <v>90913.438426772394</v>
      </c>
      <c r="R375">
        <v>90913.438426772394</v>
      </c>
    </row>
    <row r="376" spans="1:18" x14ac:dyDescent="0.25">
      <c r="A376" t="s">
        <v>703</v>
      </c>
      <c r="B376">
        <v>2011</v>
      </c>
      <c r="C376">
        <v>5298101.0476612998</v>
      </c>
      <c r="D376">
        <v>5035632.3951458903</v>
      </c>
      <c r="E376">
        <v>4024803.7985658599</v>
      </c>
      <c r="F376">
        <v>1273297.2490954399</v>
      </c>
      <c r="G376">
        <v>1024234.42040205</v>
      </c>
      <c r="H376">
        <v>249062.82869339001</v>
      </c>
      <c r="I376">
        <v>-79677.244942188307</v>
      </c>
      <c r="J376">
        <v>12821.3878297806</v>
      </c>
      <c r="K376">
        <v>92498.632771968798</v>
      </c>
      <c r="L376">
        <v>169385.58375120201</v>
      </c>
      <c r="M376">
        <v>60741.260193586299</v>
      </c>
      <c r="N376">
        <v>108644.323557615</v>
      </c>
      <c r="O376">
        <v>-27310.7456374168</v>
      </c>
      <c r="R376">
        <v>81333.577920198397</v>
      </c>
    </row>
    <row r="377" spans="1:18" x14ac:dyDescent="0.25">
      <c r="A377" t="s">
        <v>703</v>
      </c>
      <c r="B377">
        <v>2012</v>
      </c>
      <c r="C377">
        <v>5726461.6239303397</v>
      </c>
      <c r="D377">
        <v>5461459.7638630904</v>
      </c>
      <c r="E377">
        <v>4412765.46199024</v>
      </c>
      <c r="F377">
        <v>1313696.1619400999</v>
      </c>
      <c r="G377">
        <v>1043308.50792229</v>
      </c>
      <c r="H377">
        <v>270387.65401780599</v>
      </c>
      <c r="I377">
        <v>-69518.337361812606</v>
      </c>
      <c r="J377">
        <v>15021.6113620996</v>
      </c>
      <c r="K377">
        <v>84539.948723912195</v>
      </c>
      <c r="L377">
        <v>200869.316655993</v>
      </c>
      <c r="M377">
        <v>58657.616461515398</v>
      </c>
      <c r="N377">
        <v>142211.70019447801</v>
      </c>
      <c r="O377">
        <v>-27617.724746465701</v>
      </c>
      <c r="R377">
        <v>114593.975448012</v>
      </c>
    </row>
    <row r="378" spans="1:18" x14ac:dyDescent="0.25">
      <c r="A378" t="s">
        <v>703</v>
      </c>
      <c r="B378">
        <v>2013</v>
      </c>
      <c r="C378">
        <v>4985656.6542835198</v>
      </c>
      <c r="D378">
        <v>4772917.1204259396</v>
      </c>
      <c r="E378">
        <v>3854590.85776234</v>
      </c>
      <c r="F378">
        <v>1131065.7965211901</v>
      </c>
      <c r="G378">
        <v>894066.23739123298</v>
      </c>
      <c r="H378">
        <v>236999.55912995301</v>
      </c>
      <c r="I378">
        <v>-57354.575308084502</v>
      </c>
      <c r="J378">
        <v>38496.432219028502</v>
      </c>
      <c r="K378">
        <v>95851.007527113004</v>
      </c>
      <c r="L378">
        <v>179644.98382186901</v>
      </c>
      <c r="M378">
        <v>52057.132030248598</v>
      </c>
      <c r="N378">
        <v>127587.85179162001</v>
      </c>
      <c r="O378">
        <v>-11620.401109457</v>
      </c>
      <c r="R378">
        <v>115967.45068216301</v>
      </c>
    </row>
    <row r="379" spans="1:18" x14ac:dyDescent="0.25">
      <c r="A379" t="s">
        <v>703</v>
      </c>
      <c r="B379">
        <v>2014</v>
      </c>
      <c r="C379">
        <v>4250332.1438591499</v>
      </c>
      <c r="D379">
        <v>3833136.8847448798</v>
      </c>
      <c r="E379">
        <v>3006470.8353924798</v>
      </c>
      <c r="F379">
        <v>1243861.3084666701</v>
      </c>
      <c r="G379">
        <v>1069459.7177746301</v>
      </c>
      <c r="H379">
        <v>174401.59069204301</v>
      </c>
      <c r="I379">
        <v>-38373.637768506997</v>
      </c>
      <c r="J379">
        <v>12964.112231254599</v>
      </c>
      <c r="K379">
        <v>51337.749999761603</v>
      </c>
      <c r="L379">
        <v>136027.95292353601</v>
      </c>
      <c r="M379">
        <v>40542.538674116098</v>
      </c>
      <c r="N379">
        <v>95485.414249420195</v>
      </c>
      <c r="O379">
        <v>-14927.998226881</v>
      </c>
      <c r="R379">
        <v>80557.416022539095</v>
      </c>
    </row>
    <row r="380" spans="1:18" x14ac:dyDescent="0.25">
      <c r="A380" t="s">
        <v>703</v>
      </c>
      <c r="B380">
        <v>2015</v>
      </c>
      <c r="C380">
        <v>4627345.9434390096</v>
      </c>
      <c r="D380">
        <v>4538560.1921260403</v>
      </c>
      <c r="E380">
        <v>3608554.2803466301</v>
      </c>
      <c r="F380">
        <v>1018791.66309237</v>
      </c>
      <c r="G380">
        <v>784455.31682372105</v>
      </c>
      <c r="H380">
        <v>234336.34626865399</v>
      </c>
      <c r="I380">
        <v>-63414.567166566798</v>
      </c>
      <c r="J380">
        <v>9328.3634126186407</v>
      </c>
      <c r="K380">
        <v>72742.9305791855</v>
      </c>
      <c r="L380">
        <v>170921.77910208699</v>
      </c>
      <c r="M380">
        <v>49659.751337766596</v>
      </c>
      <c r="N380">
        <v>121262.02776432</v>
      </c>
      <c r="O380">
        <v>-2464.3486976623499</v>
      </c>
      <c r="R380">
        <v>118797.67906665801</v>
      </c>
    </row>
    <row r="381" spans="1:18" x14ac:dyDescent="0.25">
      <c r="A381" t="s">
        <v>703</v>
      </c>
      <c r="B381">
        <v>2016</v>
      </c>
      <c r="C381">
        <v>4798757.3731458196</v>
      </c>
      <c r="D381">
        <v>4733634.3005227996</v>
      </c>
      <c r="E381">
        <v>3652535.33454418</v>
      </c>
      <c r="F381">
        <v>1146222.0386016399</v>
      </c>
      <c r="G381">
        <v>895035.23674130405</v>
      </c>
      <c r="H381">
        <v>251186.80186033199</v>
      </c>
      <c r="I381">
        <v>-8431.8446850776709</v>
      </c>
      <c r="J381">
        <v>11844.959076642999</v>
      </c>
      <c r="K381">
        <v>20276.803761720701</v>
      </c>
      <c r="L381">
        <v>242754.957175255</v>
      </c>
      <c r="M381">
        <v>86343.175727128997</v>
      </c>
      <c r="N381">
        <v>156411.78144812601</v>
      </c>
      <c r="O381">
        <v>-13157.786196470301</v>
      </c>
      <c r="R381">
        <v>143253.99525165599</v>
      </c>
    </row>
    <row r="382" spans="1:18" x14ac:dyDescent="0.25">
      <c r="A382" t="s">
        <v>703</v>
      </c>
      <c r="B382">
        <v>2017</v>
      </c>
      <c r="C382">
        <v>4602391.83802843</v>
      </c>
      <c r="D382">
        <v>4517836.0829114914</v>
      </c>
      <c r="E382">
        <v>3459709.5492607402</v>
      </c>
      <c r="F382">
        <v>1142682.2887677001</v>
      </c>
      <c r="G382">
        <v>915238.14264178299</v>
      </c>
      <c r="H382">
        <v>227444.14612591299</v>
      </c>
      <c r="I382">
        <v>15306.948550343501</v>
      </c>
      <c r="J382">
        <v>9729.6303838491403</v>
      </c>
      <c r="K382">
        <v>-5577.3181664943704</v>
      </c>
      <c r="L382">
        <v>242751.09467625601</v>
      </c>
      <c r="M382">
        <v>89469.768320918098</v>
      </c>
      <c r="N382">
        <v>153281.32635533801</v>
      </c>
      <c r="O382">
        <v>-2790.9742838144298</v>
      </c>
      <c r="R382">
        <v>150490.35207152399</v>
      </c>
    </row>
    <row r="383" spans="1:18" x14ac:dyDescent="0.25">
      <c r="A383" t="s">
        <v>703</v>
      </c>
      <c r="B383">
        <v>2018</v>
      </c>
      <c r="C383">
        <v>4058954.1280764299</v>
      </c>
      <c r="D383">
        <v>3985092.9542076602</v>
      </c>
      <c r="E383">
        <v>3030285.5709654102</v>
      </c>
      <c r="F383">
        <v>1028668.55711102</v>
      </c>
      <c r="G383">
        <v>805437.52985000599</v>
      </c>
      <c r="H383">
        <v>223231.02726101899</v>
      </c>
      <c r="I383">
        <v>-100823.426027298</v>
      </c>
      <c r="J383">
        <v>10329.305115938199</v>
      </c>
      <c r="K383">
        <v>111152.731143236</v>
      </c>
      <c r="L383">
        <v>122407.601233721</v>
      </c>
      <c r="M383">
        <v>39369.178417324998</v>
      </c>
      <c r="N383">
        <v>83038.422816395803</v>
      </c>
      <c r="O383">
        <v>-32967.5354933739</v>
      </c>
      <c r="R383">
        <v>50070.887323021903</v>
      </c>
    </row>
    <row r="384" spans="1:18" x14ac:dyDescent="0.25">
      <c r="A384" t="s">
        <v>703</v>
      </c>
      <c r="B384">
        <v>2019</v>
      </c>
      <c r="C384">
        <v>4088323.85849929</v>
      </c>
      <c r="D384">
        <v>4018295.96352601</v>
      </c>
      <c r="E384">
        <v>2927900.5698593901</v>
      </c>
      <c r="F384">
        <v>1160423.2886399</v>
      </c>
      <c r="G384">
        <v>898882.93977177097</v>
      </c>
      <c r="H384">
        <v>261540.34886813199</v>
      </c>
      <c r="I384">
        <v>-72875.280791759506</v>
      </c>
      <c r="J384">
        <v>9013.9898916482907</v>
      </c>
      <c r="K384">
        <v>81889.270683407798</v>
      </c>
      <c r="L384">
        <v>188665.068076372</v>
      </c>
      <c r="M384">
        <v>54969.064217805899</v>
      </c>
      <c r="N384">
        <v>133696.00385856599</v>
      </c>
      <c r="O384">
        <v>-23756.704622864701</v>
      </c>
      <c r="R384">
        <v>109939.299235702</v>
      </c>
    </row>
    <row r="385" spans="1:18" x14ac:dyDescent="0.25">
      <c r="A385" t="s">
        <v>703</v>
      </c>
      <c r="B385">
        <v>2020</v>
      </c>
      <c r="C385">
        <v>4989406.56199574</v>
      </c>
      <c r="D385">
        <v>4902303.5273504304</v>
      </c>
      <c r="E385">
        <v>3812016.69261098</v>
      </c>
      <c r="F385">
        <v>1177389.86938477</v>
      </c>
      <c r="G385">
        <v>934216.95463657402</v>
      </c>
      <c r="H385">
        <v>243172.91474819201</v>
      </c>
      <c r="I385">
        <v>323416.54923081398</v>
      </c>
      <c r="J385">
        <v>10198.7840366364</v>
      </c>
      <c r="K385">
        <v>-313217.76519417798</v>
      </c>
      <c r="L385">
        <v>566589.46397900605</v>
      </c>
      <c r="M385">
        <v>167076.878405809</v>
      </c>
      <c r="N385">
        <v>399512.585573196</v>
      </c>
      <c r="O385">
        <v>-169348.67839217201</v>
      </c>
      <c r="R385">
        <v>230163.90718102499</v>
      </c>
    </row>
    <row r="386" spans="1:18" x14ac:dyDescent="0.25">
      <c r="A386" t="s">
        <v>704</v>
      </c>
      <c r="B386">
        <v>2011</v>
      </c>
      <c r="C386">
        <v>893042.81438970601</v>
      </c>
      <c r="D386">
        <v>841288.80174493801</v>
      </c>
      <c r="H386">
        <v>82487.971021771402</v>
      </c>
      <c r="I386">
        <v>-9889.0378056764603</v>
      </c>
      <c r="J386">
        <v>5167.1124941110602</v>
      </c>
      <c r="K386">
        <v>15056.1502997875</v>
      </c>
      <c r="L386">
        <v>72598.933216095</v>
      </c>
      <c r="M386">
        <v>34731.284730792002</v>
      </c>
      <c r="N386">
        <v>37867.648485302903</v>
      </c>
      <c r="O386">
        <v>7995.9896060228302</v>
      </c>
      <c r="P386">
        <v>16822.193147063299</v>
      </c>
      <c r="Q386">
        <v>8826.2035410404205</v>
      </c>
      <c r="R386">
        <v>45863.638091325804</v>
      </c>
    </row>
    <row r="387" spans="1:18" x14ac:dyDescent="0.25">
      <c r="A387" t="s">
        <v>704</v>
      </c>
      <c r="B387">
        <v>2012</v>
      </c>
      <c r="C387">
        <v>947046.73704004299</v>
      </c>
      <c r="D387">
        <v>891590.18759345997</v>
      </c>
      <c r="H387">
        <v>95025.302097678199</v>
      </c>
      <c r="I387">
        <v>-17633.267752170599</v>
      </c>
      <c r="J387">
        <v>8443.9907066822107</v>
      </c>
      <c r="K387">
        <v>26077.258458852801</v>
      </c>
      <c r="L387">
        <v>77392.034345507607</v>
      </c>
      <c r="M387">
        <v>32804.244006514498</v>
      </c>
      <c r="N387">
        <v>44587.790338993102</v>
      </c>
      <c r="O387">
        <v>2034.0106329917901</v>
      </c>
      <c r="P387">
        <v>4425.1376366615314</v>
      </c>
      <c r="Q387">
        <v>2391.1270036697401</v>
      </c>
      <c r="R387">
        <v>46621.8009719849</v>
      </c>
    </row>
    <row r="388" spans="1:18" x14ac:dyDescent="0.25">
      <c r="A388" t="s">
        <v>704</v>
      </c>
      <c r="B388">
        <v>2013</v>
      </c>
      <c r="C388">
        <v>1117947.3710817101</v>
      </c>
      <c r="D388">
        <v>1045220.72627854</v>
      </c>
      <c r="H388">
        <v>105633.799028158</v>
      </c>
      <c r="I388">
        <v>-56203.799193143801</v>
      </c>
      <c r="J388">
        <v>9700.2284536361694</v>
      </c>
      <c r="K388">
        <v>65904.027646779999</v>
      </c>
      <c r="L388">
        <v>49429.9998350143</v>
      </c>
      <c r="M388">
        <v>40109.758567810102</v>
      </c>
      <c r="N388">
        <v>9320.2412672042792</v>
      </c>
      <c r="O388">
        <v>4927.9588240385101</v>
      </c>
      <c r="P388">
        <v>4927.9588240385101</v>
      </c>
      <c r="R388">
        <v>14248.200091242799</v>
      </c>
    </row>
    <row r="389" spans="1:18" x14ac:dyDescent="0.25">
      <c r="A389" t="s">
        <v>704</v>
      </c>
      <c r="B389">
        <v>2014</v>
      </c>
      <c r="C389">
        <v>1254728.59294331</v>
      </c>
      <c r="D389">
        <v>1187482.2995452899</v>
      </c>
      <c r="H389">
        <v>138969.14528274501</v>
      </c>
      <c r="I389">
        <v>-25956.0404430628</v>
      </c>
      <c r="J389">
        <v>7709.1688048839596</v>
      </c>
      <c r="K389">
        <v>33665.209247946703</v>
      </c>
      <c r="L389">
        <v>113013.104839683</v>
      </c>
      <c r="M389">
        <v>44618.021170735403</v>
      </c>
      <c r="N389">
        <v>68395.083668947205</v>
      </c>
      <c r="O389">
        <v>-10926.6090234518</v>
      </c>
      <c r="Q389">
        <v>10926.6090234518</v>
      </c>
      <c r="R389">
        <v>57468.4746454954</v>
      </c>
    </row>
    <row r="390" spans="1:18" x14ac:dyDescent="0.25">
      <c r="A390" t="s">
        <v>704</v>
      </c>
      <c r="B390">
        <v>2015</v>
      </c>
      <c r="C390">
        <v>1208759.77075267</v>
      </c>
      <c r="D390">
        <v>1136194.19203377</v>
      </c>
      <c r="H390">
        <v>105919.350382566</v>
      </c>
      <c r="I390">
        <v>-23375.078838109999</v>
      </c>
      <c r="J390">
        <v>7922.0064103603399</v>
      </c>
      <c r="K390">
        <v>31297.085248470299</v>
      </c>
      <c r="L390">
        <v>82544.271544456496</v>
      </c>
      <c r="M390">
        <v>29320.5294728279</v>
      </c>
      <c r="N390">
        <v>53223.7420716286</v>
      </c>
      <c r="O390">
        <v>-14863.0195364952</v>
      </c>
      <c r="Q390">
        <v>14863.0195364952</v>
      </c>
      <c r="R390">
        <v>38360.722535133398</v>
      </c>
    </row>
    <row r="391" spans="1:18" x14ac:dyDescent="0.25">
      <c r="A391" t="s">
        <v>704</v>
      </c>
      <c r="B391">
        <v>2016</v>
      </c>
      <c r="C391">
        <v>1208076.9736441399</v>
      </c>
      <c r="D391">
        <v>1122041.3724332999</v>
      </c>
      <c r="H391">
        <v>115685.255291462</v>
      </c>
      <c r="I391">
        <v>-21419.082557916601</v>
      </c>
      <c r="J391">
        <v>10256.642105221699</v>
      </c>
      <c r="K391">
        <v>31675.724663138401</v>
      </c>
      <c r="L391">
        <v>94266.172733545303</v>
      </c>
      <c r="M391">
        <v>25374.329428553599</v>
      </c>
      <c r="N391">
        <v>68891.843304991693</v>
      </c>
      <c r="O391">
        <v>584.63186609745003</v>
      </c>
      <c r="P391">
        <v>17234.1200006008</v>
      </c>
      <c r="Q391">
        <v>16649.488134503401</v>
      </c>
      <c r="R391">
        <v>69476.475171089201</v>
      </c>
    </row>
    <row r="392" spans="1:18" x14ac:dyDescent="0.25">
      <c r="A392" t="s">
        <v>704</v>
      </c>
      <c r="B392">
        <v>2017</v>
      </c>
      <c r="C392">
        <v>1209300.9625682801</v>
      </c>
      <c r="D392">
        <v>1141551.87566185</v>
      </c>
      <c r="H392">
        <v>82447.451168060303</v>
      </c>
      <c r="I392">
        <v>-55479.368030548103</v>
      </c>
      <c r="J392">
        <v>5697.4081206321698</v>
      </c>
      <c r="K392">
        <v>61176.776151180296</v>
      </c>
      <c r="L392">
        <v>26968.0831375122</v>
      </c>
      <c r="M392">
        <v>21442.493245124799</v>
      </c>
      <c r="N392">
        <v>5525.5898923873901</v>
      </c>
      <c r="R392">
        <v>5525.5898923873901</v>
      </c>
    </row>
    <row r="393" spans="1:18" x14ac:dyDescent="0.25">
      <c r="A393" t="s">
        <v>704</v>
      </c>
      <c r="B393">
        <v>2018</v>
      </c>
      <c r="C393">
        <v>1874012.3218781899</v>
      </c>
      <c r="D393">
        <v>1316565.88693452</v>
      </c>
      <c r="H393">
        <v>405174.96594452899</v>
      </c>
      <c r="I393">
        <v>-57589.166239023201</v>
      </c>
      <c r="J393">
        <v>1842.12414550781</v>
      </c>
      <c r="K393">
        <v>59431.290384530999</v>
      </c>
      <c r="L393">
        <v>347585.79970550502</v>
      </c>
      <c r="M393">
        <v>25398.766376018499</v>
      </c>
      <c r="N393">
        <v>322187.03332948702</v>
      </c>
      <c r="R393">
        <v>322187.03332948702</v>
      </c>
    </row>
    <row r="394" spans="1:18" x14ac:dyDescent="0.25">
      <c r="A394" t="s">
        <v>704</v>
      </c>
      <c r="B394">
        <v>2019</v>
      </c>
      <c r="C394">
        <v>1301774.0559721</v>
      </c>
      <c r="D394">
        <v>1188993.78914142</v>
      </c>
      <c r="H394">
        <v>25050.322623014501</v>
      </c>
      <c r="I394">
        <v>-119447.605190396</v>
      </c>
      <c r="J394">
        <v>5699.8128721714002</v>
      </c>
      <c r="K394">
        <v>125147.418062568</v>
      </c>
      <c r="L394">
        <v>-94397.282567381902</v>
      </c>
      <c r="M394">
        <v>28323.879272580099</v>
      </c>
      <c r="N394">
        <v>-122721.16183996201</v>
      </c>
      <c r="R394">
        <v>-122721.16183996201</v>
      </c>
    </row>
    <row r="395" spans="1:18" x14ac:dyDescent="0.25">
      <c r="A395" t="s">
        <v>704</v>
      </c>
      <c r="B395">
        <v>2020</v>
      </c>
      <c r="C395">
        <v>1305835.49634886</v>
      </c>
      <c r="D395">
        <v>1209537.6608891501</v>
      </c>
      <c r="H395">
        <v>49878.9535045624</v>
      </c>
      <c r="I395">
        <v>-12161.926816225099</v>
      </c>
      <c r="J395">
        <v>15621.9983656406</v>
      </c>
      <c r="K395">
        <v>27783.925181865699</v>
      </c>
      <c r="L395">
        <v>37717.026688337297</v>
      </c>
      <c r="M395">
        <v>62866.579213261597</v>
      </c>
      <c r="N395">
        <v>-25149.5525249243</v>
      </c>
      <c r="R395">
        <v>-25149.5525249243</v>
      </c>
    </row>
    <row r="396" spans="1:18" x14ac:dyDescent="0.25">
      <c r="A396" t="s">
        <v>222</v>
      </c>
      <c r="B396">
        <v>2011</v>
      </c>
      <c r="C396">
        <v>232998.11528038999</v>
      </c>
      <c r="D396">
        <v>231012.41835129299</v>
      </c>
      <c r="E396">
        <v>10172.573636770199</v>
      </c>
      <c r="F396">
        <v>222825.54164362</v>
      </c>
      <c r="G396">
        <v>181788.24490892899</v>
      </c>
      <c r="H396">
        <v>41037.296734690703</v>
      </c>
      <c r="I396">
        <v>-3372.38627958298</v>
      </c>
      <c r="J396">
        <v>1209.8897567987401</v>
      </c>
      <c r="K396">
        <v>4582.2760363817197</v>
      </c>
      <c r="L396">
        <v>37664.910455107703</v>
      </c>
      <c r="M396">
        <v>10640.9606200457</v>
      </c>
      <c r="N396">
        <v>27023.949835062002</v>
      </c>
      <c r="O396">
        <v>-2124.2339241504701</v>
      </c>
      <c r="R396">
        <v>24899.7159109116</v>
      </c>
    </row>
    <row r="397" spans="1:18" x14ac:dyDescent="0.25">
      <c r="A397" t="s">
        <v>222</v>
      </c>
      <c r="B397">
        <v>2012</v>
      </c>
      <c r="C397">
        <v>259505.240432024</v>
      </c>
      <c r="D397">
        <v>256429.84750986099</v>
      </c>
      <c r="E397">
        <v>11967.829497098901</v>
      </c>
      <c r="F397">
        <v>247537.41093492499</v>
      </c>
      <c r="G397">
        <v>196143.87163567499</v>
      </c>
      <c r="H397">
        <v>51393.539299249598</v>
      </c>
      <c r="I397">
        <v>-1482.5324624776799</v>
      </c>
      <c r="J397">
        <v>671.62168300151802</v>
      </c>
      <c r="K397">
        <v>2154.1541454792</v>
      </c>
      <c r="L397">
        <v>49911.006836772001</v>
      </c>
      <c r="M397">
        <v>15058.392518877999</v>
      </c>
      <c r="N397">
        <v>34852.614317893996</v>
      </c>
      <c r="O397">
        <v>-1739.0450559854501</v>
      </c>
      <c r="R397">
        <v>33113.569261908502</v>
      </c>
    </row>
    <row r="398" spans="1:18" x14ac:dyDescent="0.25">
      <c r="A398" t="s">
        <v>222</v>
      </c>
      <c r="B398">
        <v>2013</v>
      </c>
      <c r="C398">
        <v>266913.94625067699</v>
      </c>
      <c r="D398">
        <v>265221.49001526798</v>
      </c>
      <c r="E398">
        <v>10465.547165870699</v>
      </c>
      <c r="F398">
        <v>256448.39908480601</v>
      </c>
      <c r="G398">
        <v>202762.08468484899</v>
      </c>
      <c r="H398">
        <v>53686.314399957701</v>
      </c>
      <c r="I398">
        <v>2842.20950293541</v>
      </c>
      <c r="J398">
        <v>184.543291091919</v>
      </c>
      <c r="K398">
        <v>-2657.6662118434901</v>
      </c>
      <c r="L398">
        <v>56528.523902893103</v>
      </c>
      <c r="M398">
        <v>15907.146051883699</v>
      </c>
      <c r="N398">
        <v>40621.377851009398</v>
      </c>
      <c r="O398">
        <v>-2394.2063817977901</v>
      </c>
      <c r="R398">
        <v>38227.1714692116</v>
      </c>
    </row>
    <row r="399" spans="1:18" x14ac:dyDescent="0.25">
      <c r="A399" t="s">
        <v>222</v>
      </c>
      <c r="B399">
        <v>2014</v>
      </c>
      <c r="C399">
        <v>313259.253734231</v>
      </c>
      <c r="D399">
        <v>310572.34229004401</v>
      </c>
      <c r="E399">
        <v>10613.735684514</v>
      </c>
      <c r="F399">
        <v>302645.51804971701</v>
      </c>
      <c r="G399">
        <v>246494.73010587701</v>
      </c>
      <c r="H399">
        <v>56150.787943839998</v>
      </c>
      <c r="I399">
        <v>2838.2407354116399</v>
      </c>
      <c r="J399">
        <v>193.78858876228301</v>
      </c>
      <c r="K399">
        <v>-2644.4521466493602</v>
      </c>
      <c r="L399">
        <v>58989.0286792517</v>
      </c>
      <c r="M399">
        <v>17855.767664551699</v>
      </c>
      <c r="N399">
        <v>41133.2610146999</v>
      </c>
      <c r="O399">
        <v>-2053.2880809307098</v>
      </c>
      <c r="R399">
        <v>39079.972933769197</v>
      </c>
    </row>
    <row r="400" spans="1:18" x14ac:dyDescent="0.25">
      <c r="A400" t="s">
        <v>222</v>
      </c>
      <c r="B400">
        <v>2015</v>
      </c>
      <c r="C400">
        <v>360333.39351654099</v>
      </c>
      <c r="D400">
        <v>355533.02412128402</v>
      </c>
      <c r="E400">
        <v>11538.173781395</v>
      </c>
      <c r="F400">
        <v>348795.21973514598</v>
      </c>
      <c r="G400">
        <v>275380.34769487398</v>
      </c>
      <c r="H400">
        <v>73414.872040271803</v>
      </c>
      <c r="I400">
        <v>-505.96778869628901</v>
      </c>
      <c r="J400">
        <v>192.90021944046001</v>
      </c>
      <c r="K400">
        <v>698.86800813674904</v>
      </c>
      <c r="L400">
        <v>72908.904251575499</v>
      </c>
      <c r="M400">
        <v>21424.573552608501</v>
      </c>
      <c r="N400">
        <v>51484.330698967002</v>
      </c>
      <c r="O400">
        <v>-2020.7088561057999</v>
      </c>
      <c r="R400">
        <v>49463.621842861197</v>
      </c>
    </row>
    <row r="401" spans="1:18" x14ac:dyDescent="0.25">
      <c r="A401" t="s">
        <v>222</v>
      </c>
      <c r="B401">
        <v>2016</v>
      </c>
      <c r="C401">
        <v>477665.42938923801</v>
      </c>
      <c r="D401">
        <v>474404.53384780901</v>
      </c>
      <c r="E401">
        <v>15484.1567986012</v>
      </c>
      <c r="F401">
        <v>462181.27259063697</v>
      </c>
      <c r="G401">
        <v>357085.45163035399</v>
      </c>
      <c r="H401">
        <v>105095.820960283</v>
      </c>
      <c r="I401">
        <v>8119.2581152916</v>
      </c>
      <c r="J401">
        <v>358.59057259559597</v>
      </c>
      <c r="K401">
        <v>-7760.6675426960001</v>
      </c>
      <c r="L401">
        <v>113215.07907557501</v>
      </c>
      <c r="M401">
        <v>21072.8928129673</v>
      </c>
      <c r="N401">
        <v>92142.186262607604</v>
      </c>
      <c r="O401">
        <v>-2598.88217663765</v>
      </c>
      <c r="R401">
        <v>89543.304085969896</v>
      </c>
    </row>
    <row r="402" spans="1:18" x14ac:dyDescent="0.25">
      <c r="A402" t="s">
        <v>222</v>
      </c>
      <c r="B402">
        <v>2017</v>
      </c>
      <c r="C402">
        <v>531026.07758736599</v>
      </c>
      <c r="D402">
        <v>528187.62115705002</v>
      </c>
      <c r="E402">
        <v>16354.043240904801</v>
      </c>
      <c r="F402">
        <v>514672.03434646101</v>
      </c>
      <c r="G402">
        <v>402932.57304024702</v>
      </c>
      <c r="H402">
        <v>111739.461306214</v>
      </c>
      <c r="I402">
        <v>2540.756280303</v>
      </c>
      <c r="J402">
        <v>538.15027117729198</v>
      </c>
      <c r="K402">
        <v>-2002.60600912571</v>
      </c>
      <c r="L402">
        <v>114280.217586517</v>
      </c>
      <c r="M402">
        <v>26618.9734134674</v>
      </c>
      <c r="N402">
        <v>87661.244173049898</v>
      </c>
      <c r="O402">
        <v>-106.485053658485</v>
      </c>
      <c r="R402">
        <v>87554.759119391398</v>
      </c>
    </row>
    <row r="403" spans="1:18" x14ac:dyDescent="0.25">
      <c r="A403" t="s">
        <v>222</v>
      </c>
      <c r="B403">
        <v>2018</v>
      </c>
      <c r="C403">
        <v>629196.03686356498</v>
      </c>
      <c r="D403">
        <v>625597.78713214397</v>
      </c>
      <c r="E403">
        <v>22744.353438139002</v>
      </c>
      <c r="F403">
        <v>606451.68342542602</v>
      </c>
      <c r="G403">
        <v>467839.86907601397</v>
      </c>
      <c r="H403">
        <v>138611.81434941301</v>
      </c>
      <c r="I403">
        <v>34017.670970082298</v>
      </c>
      <c r="J403">
        <v>963.87707448005699</v>
      </c>
      <c r="K403">
        <v>-33053.793895602197</v>
      </c>
      <c r="L403">
        <v>172629.485319495</v>
      </c>
      <c r="M403">
        <v>29674.607135653499</v>
      </c>
      <c r="N403">
        <v>142954.878183842</v>
      </c>
      <c r="O403">
        <v>-111.21658551693</v>
      </c>
      <c r="R403">
        <v>142843.66159832501</v>
      </c>
    </row>
    <row r="404" spans="1:18" x14ac:dyDescent="0.25">
      <c r="A404" t="s">
        <v>222</v>
      </c>
      <c r="B404">
        <v>2019</v>
      </c>
      <c r="C404">
        <v>737247.39459455002</v>
      </c>
      <c r="D404">
        <v>732461.70732676995</v>
      </c>
      <c r="E404">
        <v>29060.165609121301</v>
      </c>
      <c r="F404">
        <v>708187.22898542904</v>
      </c>
      <c r="G404">
        <v>557168.11820447398</v>
      </c>
      <c r="H404">
        <v>151019.11078095401</v>
      </c>
      <c r="I404">
        <v>-3734.0631681680702</v>
      </c>
      <c r="J404">
        <v>341.13360524177602</v>
      </c>
      <c r="K404">
        <v>4075.1967734098398</v>
      </c>
      <c r="L404">
        <v>147285.047612786</v>
      </c>
      <c r="M404">
        <v>27406.035753488501</v>
      </c>
      <c r="N404">
        <v>119879.011859298</v>
      </c>
      <c r="O404">
        <v>-916.64317667484295</v>
      </c>
      <c r="R404">
        <v>118962.368682623</v>
      </c>
    </row>
    <row r="405" spans="1:18" x14ac:dyDescent="0.25">
      <c r="A405" t="s">
        <v>222</v>
      </c>
      <c r="B405">
        <v>2020</v>
      </c>
      <c r="C405">
        <v>777568.45580244099</v>
      </c>
      <c r="D405">
        <v>771834.10165286099</v>
      </c>
      <c r="E405">
        <v>28703.483549833301</v>
      </c>
      <c r="F405">
        <v>748864.972252607</v>
      </c>
      <c r="G405">
        <v>553799.52756094898</v>
      </c>
      <c r="H405">
        <v>195065.44469165799</v>
      </c>
      <c r="I405">
        <v>-1816.6905107498201</v>
      </c>
      <c r="J405">
        <v>166.49221014976499</v>
      </c>
      <c r="K405">
        <v>1983.1827208995801</v>
      </c>
      <c r="L405">
        <v>193248.754180908</v>
      </c>
      <c r="M405">
        <v>38169.754926919901</v>
      </c>
      <c r="N405">
        <v>155078.999253988</v>
      </c>
      <c r="O405">
        <v>-2610.64315915108</v>
      </c>
      <c r="R405">
        <v>152468.35609483701</v>
      </c>
    </row>
    <row r="406" spans="1:18" x14ac:dyDescent="0.25">
      <c r="A406" t="s">
        <v>705</v>
      </c>
      <c r="B406">
        <v>2011</v>
      </c>
      <c r="C406">
        <v>772269.32719063805</v>
      </c>
      <c r="D406">
        <v>761333.28528857196</v>
      </c>
      <c r="E406">
        <v>358191.60148966301</v>
      </c>
      <c r="F406">
        <v>414077.725700974</v>
      </c>
      <c r="G406">
        <v>377195.10922932602</v>
      </c>
      <c r="H406">
        <v>36882.616471648202</v>
      </c>
      <c r="I406">
        <v>-3092.4207460880298</v>
      </c>
      <c r="J406">
        <v>2931.9771592616999</v>
      </c>
      <c r="K406">
        <v>6024.3979053497296</v>
      </c>
      <c r="L406">
        <v>33790.195725560203</v>
      </c>
      <c r="M406">
        <v>12774.6736510992</v>
      </c>
      <c r="N406">
        <v>21015.522074461001</v>
      </c>
      <c r="O406">
        <v>-3694.0841966867401</v>
      </c>
      <c r="R406">
        <v>17321.437877774199</v>
      </c>
    </row>
    <row r="407" spans="1:18" x14ac:dyDescent="0.25">
      <c r="A407" t="s">
        <v>705</v>
      </c>
      <c r="B407">
        <v>2012</v>
      </c>
      <c r="C407">
        <v>800011.56443417096</v>
      </c>
      <c r="D407">
        <v>793574.21206402802</v>
      </c>
      <c r="E407">
        <v>384470.50747180003</v>
      </c>
      <c r="F407">
        <v>415541.05696237099</v>
      </c>
      <c r="G407">
        <v>371079.91734993499</v>
      </c>
      <c r="H407">
        <v>44461.139612436302</v>
      </c>
      <c r="I407">
        <v>-1946.11493051052</v>
      </c>
      <c r="J407">
        <v>3516.2008744478198</v>
      </c>
      <c r="K407">
        <v>5462.3158049583399</v>
      </c>
      <c r="L407">
        <v>42515.024681925803</v>
      </c>
      <c r="M407">
        <v>15294.4842538834</v>
      </c>
      <c r="N407">
        <v>27220.540428042401</v>
      </c>
      <c r="R407">
        <v>27220.540428042401</v>
      </c>
    </row>
    <row r="408" spans="1:18" x14ac:dyDescent="0.25">
      <c r="A408" t="s">
        <v>705</v>
      </c>
      <c r="B408">
        <v>2013</v>
      </c>
      <c r="C408">
        <v>830189.21788823605</v>
      </c>
      <c r="D408">
        <v>826261.541187644</v>
      </c>
      <c r="E408">
        <v>400147.23397243</v>
      </c>
      <c r="F408">
        <v>430041.98391580599</v>
      </c>
      <c r="G408">
        <v>380678.47976517701</v>
      </c>
      <c r="H408">
        <v>49363.504150629</v>
      </c>
      <c r="I408">
        <v>-5774.2915538549396</v>
      </c>
      <c r="J408">
        <v>3855.9635024070699</v>
      </c>
      <c r="K408">
        <v>9630.2550562620199</v>
      </c>
      <c r="L408">
        <v>43589.212596774101</v>
      </c>
      <c r="M408">
        <v>11587.197906732599</v>
      </c>
      <c r="N408">
        <v>32002.014690041498</v>
      </c>
      <c r="R408">
        <v>32002.014690041498</v>
      </c>
    </row>
    <row r="409" spans="1:18" x14ac:dyDescent="0.25">
      <c r="A409" t="s">
        <v>705</v>
      </c>
      <c r="B409">
        <v>2014</v>
      </c>
      <c r="C409">
        <v>747021.52953529404</v>
      </c>
      <c r="D409">
        <v>744930.84830331802</v>
      </c>
      <c r="E409">
        <v>358556.68768620503</v>
      </c>
      <c r="F409">
        <v>388464.84184908902</v>
      </c>
      <c r="G409">
        <v>345615.58939838398</v>
      </c>
      <c r="H409">
        <v>42849.252450704596</v>
      </c>
      <c r="I409">
        <v>-5709.9151184558896</v>
      </c>
      <c r="J409">
        <v>2708.6584370136302</v>
      </c>
      <c r="K409">
        <v>8418.5735554695093</v>
      </c>
      <c r="L409">
        <v>37139.337332248702</v>
      </c>
      <c r="M409">
        <v>34595.796576738401</v>
      </c>
      <c r="N409">
        <v>2543.5407555103302</v>
      </c>
      <c r="O409">
        <v>99273.363702058807</v>
      </c>
      <c r="P409">
        <v>99273.363702058807</v>
      </c>
      <c r="R409">
        <v>101816.90445756901</v>
      </c>
    </row>
    <row r="410" spans="1:18" x14ac:dyDescent="0.25">
      <c r="A410" t="s">
        <v>705</v>
      </c>
      <c r="B410">
        <v>2015</v>
      </c>
      <c r="C410">
        <v>692534.00554025196</v>
      </c>
      <c r="D410">
        <v>688885.77205181099</v>
      </c>
      <c r="E410">
        <v>330432.40653836698</v>
      </c>
      <c r="F410">
        <v>362101.59900188399</v>
      </c>
      <c r="G410">
        <v>315755.64268946601</v>
      </c>
      <c r="H410">
        <v>46345.956312417999</v>
      </c>
      <c r="I410">
        <v>342.94048011302903</v>
      </c>
      <c r="J410">
        <v>5261.6867948770496</v>
      </c>
      <c r="K410">
        <v>4918.7463147640201</v>
      </c>
      <c r="L410">
        <v>46688.896792530999</v>
      </c>
      <c r="M410">
        <v>11937.594807744001</v>
      </c>
      <c r="N410">
        <v>34751.301984787002</v>
      </c>
      <c r="R410">
        <v>34751.301984787002</v>
      </c>
    </row>
    <row r="411" spans="1:18" x14ac:dyDescent="0.25">
      <c r="A411" t="s">
        <v>705</v>
      </c>
      <c r="B411">
        <v>2016</v>
      </c>
      <c r="C411">
        <v>671092.48473644303</v>
      </c>
      <c r="D411">
        <v>662161.09916639305</v>
      </c>
      <c r="E411">
        <v>321807.108705997</v>
      </c>
      <c r="F411">
        <v>349285.37603044498</v>
      </c>
      <c r="G411">
        <v>330492.88907861698</v>
      </c>
      <c r="H411">
        <v>18792.486951827999</v>
      </c>
      <c r="I411">
        <v>-4143.6653695106497</v>
      </c>
      <c r="J411">
        <v>3229.7610511779799</v>
      </c>
      <c r="K411">
        <v>7373.4264206886301</v>
      </c>
      <c r="L411">
        <v>14648.8215823174</v>
      </c>
      <c r="M411">
        <v>3284.57422828674</v>
      </c>
      <c r="N411">
        <v>11364.2473540306</v>
      </c>
      <c r="R411">
        <v>11364.2473540306</v>
      </c>
    </row>
    <row r="412" spans="1:18" x14ac:dyDescent="0.25">
      <c r="A412" t="s">
        <v>705</v>
      </c>
      <c r="B412">
        <v>2017</v>
      </c>
      <c r="C412">
        <v>783222.97482705105</v>
      </c>
      <c r="D412">
        <v>779816.96403717995</v>
      </c>
      <c r="E412">
        <v>365653.24778628303</v>
      </c>
      <c r="F412">
        <v>417569.72704076802</v>
      </c>
      <c r="G412">
        <v>385229.41473102599</v>
      </c>
      <c r="H412">
        <v>32340.312309741999</v>
      </c>
      <c r="I412">
        <v>-10808.0877599716</v>
      </c>
      <c r="J412">
        <v>-377.77936577796902</v>
      </c>
      <c r="K412">
        <v>10430.3083941936</v>
      </c>
      <c r="L412">
        <v>21532.224549770399</v>
      </c>
      <c r="M412">
        <v>19498.212472438801</v>
      </c>
      <c r="N412">
        <v>2034.01207733154</v>
      </c>
      <c r="R412">
        <v>2034.01207733154</v>
      </c>
    </row>
    <row r="413" spans="1:18" x14ac:dyDescent="0.25">
      <c r="A413" t="s">
        <v>705</v>
      </c>
      <c r="B413">
        <v>2018</v>
      </c>
      <c r="C413">
        <v>798527.98238325096</v>
      </c>
      <c r="D413">
        <v>790800.37348926102</v>
      </c>
      <c r="E413">
        <v>374022.45347225701</v>
      </c>
      <c r="F413">
        <v>424505.528910995</v>
      </c>
      <c r="G413">
        <v>366560.48471212399</v>
      </c>
      <c r="H413">
        <v>57945.044198870703</v>
      </c>
      <c r="I413">
        <v>-9871.0499740839005</v>
      </c>
      <c r="J413">
        <v>377.85019040107699</v>
      </c>
      <c r="K413">
        <v>10248.900164485</v>
      </c>
      <c r="L413">
        <v>48073.994224786802</v>
      </c>
      <c r="M413">
        <v>16624.263377070401</v>
      </c>
      <c r="N413">
        <v>31449.730847716299</v>
      </c>
      <c r="R413">
        <v>31449.730847716299</v>
      </c>
    </row>
    <row r="414" spans="1:18" x14ac:dyDescent="0.25">
      <c r="A414" t="s">
        <v>705</v>
      </c>
      <c r="B414">
        <v>2019</v>
      </c>
      <c r="C414">
        <v>793229.26650250005</v>
      </c>
      <c r="D414">
        <v>788305.40494370495</v>
      </c>
      <c r="E414">
        <v>372187.98853218602</v>
      </c>
      <c r="F414">
        <v>421041.27797031403</v>
      </c>
      <c r="G414">
        <v>358616.19489955902</v>
      </c>
      <c r="H414">
        <v>62425.083070754998</v>
      </c>
      <c r="I414">
        <v>-11267.7005326748</v>
      </c>
      <c r="J414">
        <v>1034.6512652635599</v>
      </c>
      <c r="K414">
        <v>12302.3517979383</v>
      </c>
      <c r="L414">
        <v>51157.382538080201</v>
      </c>
      <c r="M414">
        <v>16234.251285910599</v>
      </c>
      <c r="N414">
        <v>34923.131252169602</v>
      </c>
      <c r="R414">
        <v>34923.131252169602</v>
      </c>
    </row>
    <row r="415" spans="1:18" x14ac:dyDescent="0.25">
      <c r="A415" t="s">
        <v>705</v>
      </c>
      <c r="B415">
        <v>2020</v>
      </c>
      <c r="C415">
        <v>779403.16392719699</v>
      </c>
      <c r="D415">
        <v>762736.70124232804</v>
      </c>
      <c r="E415">
        <v>407479.18306410301</v>
      </c>
      <c r="F415">
        <v>371923.98086309398</v>
      </c>
      <c r="G415">
        <v>351464.55424368399</v>
      </c>
      <c r="H415">
        <v>20459.4266194105</v>
      </c>
      <c r="I415">
        <v>-9770.1646220684106</v>
      </c>
      <c r="J415">
        <v>695.76530277729</v>
      </c>
      <c r="K415">
        <v>10465.929924845699</v>
      </c>
      <c r="L415">
        <v>10689.261997342101</v>
      </c>
      <c r="M415">
        <v>6585.8419400453604</v>
      </c>
      <c r="N415">
        <v>4103.4200572967502</v>
      </c>
      <c r="R415">
        <v>4103.4200572967502</v>
      </c>
    </row>
    <row r="416" spans="1:18" x14ac:dyDescent="0.25">
      <c r="A416" t="s">
        <v>706</v>
      </c>
      <c r="B416">
        <v>2018</v>
      </c>
      <c r="C416">
        <v>29833.629344647401</v>
      </c>
      <c r="D416">
        <v>29653.016248728301</v>
      </c>
      <c r="H416">
        <v>34.722462451458</v>
      </c>
      <c r="I416">
        <v>-70.066425388813002</v>
      </c>
      <c r="J416">
        <v>-8.6424180321693402</v>
      </c>
      <c r="K416">
        <v>61.424007356643699</v>
      </c>
      <c r="L416">
        <v>-35.343962937355002</v>
      </c>
      <c r="M416">
        <v>93.292852050304404</v>
      </c>
      <c r="N416">
        <v>-128.63681498765899</v>
      </c>
      <c r="R416">
        <v>-128.63681498765899</v>
      </c>
    </row>
    <row r="417" spans="1:18" x14ac:dyDescent="0.25">
      <c r="A417" t="s">
        <v>706</v>
      </c>
      <c r="B417">
        <v>2019</v>
      </c>
      <c r="C417">
        <v>30302.680256458301</v>
      </c>
      <c r="D417">
        <v>30197.150274998901</v>
      </c>
      <c r="H417">
        <v>205.13056719660801</v>
      </c>
      <c r="I417">
        <v>-84.6140794944763</v>
      </c>
      <c r="J417">
        <v>1.9694656434059099</v>
      </c>
      <c r="K417">
        <v>86.583545137882197</v>
      </c>
      <c r="L417">
        <v>120.516487702131</v>
      </c>
      <c r="M417">
        <v>76.844526479244195</v>
      </c>
      <c r="N417">
        <v>43.671961222886999</v>
      </c>
      <c r="R417">
        <v>43.671961222886999</v>
      </c>
    </row>
    <row r="418" spans="1:18" x14ac:dyDescent="0.25">
      <c r="A418" t="s">
        <v>706</v>
      </c>
      <c r="B418">
        <v>2020</v>
      </c>
      <c r="C418">
        <v>34293.724110083298</v>
      </c>
      <c r="D418">
        <v>34234.553849807002</v>
      </c>
      <c r="H418">
        <v>417.71732866370701</v>
      </c>
      <c r="I418">
        <v>-55.187226511716801</v>
      </c>
      <c r="J418">
        <v>30.7198457292318</v>
      </c>
      <c r="K418">
        <v>85.907072240948693</v>
      </c>
      <c r="L418">
        <v>362.53010215198998</v>
      </c>
      <c r="M418">
        <v>87.392518105626095</v>
      </c>
      <c r="N418">
        <v>275.137584046364</v>
      </c>
      <c r="R418">
        <v>275.137584046364</v>
      </c>
    </row>
    <row r="419" spans="1:18" x14ac:dyDescent="0.25">
      <c r="A419" t="s">
        <v>707</v>
      </c>
      <c r="B419">
        <v>2011</v>
      </c>
      <c r="C419">
        <v>28733.211776282798</v>
      </c>
      <c r="D419">
        <v>28540.071378549299</v>
      </c>
      <c r="H419">
        <v>572.258719536066</v>
      </c>
      <c r="I419">
        <v>-175.76915917754201</v>
      </c>
      <c r="J419">
        <v>55.260144495963999</v>
      </c>
      <c r="K419">
        <v>231.02930367350601</v>
      </c>
      <c r="L419">
        <v>396.48956035852399</v>
      </c>
      <c r="M419">
        <v>78.011143900156</v>
      </c>
      <c r="N419">
        <v>318.47841645836797</v>
      </c>
      <c r="R419">
        <v>318.47841645836797</v>
      </c>
    </row>
    <row r="420" spans="1:18" x14ac:dyDescent="0.25">
      <c r="A420" t="s">
        <v>707</v>
      </c>
      <c r="B420">
        <v>2012</v>
      </c>
      <c r="C420">
        <v>28948.8220274944</v>
      </c>
      <c r="D420">
        <v>28751.321289714298</v>
      </c>
      <c r="H420">
        <v>493.41648194551499</v>
      </c>
      <c r="I420">
        <v>-172.24760242462199</v>
      </c>
      <c r="J420">
        <v>44.998195633411399</v>
      </c>
      <c r="K420">
        <v>217.24579805803299</v>
      </c>
      <c r="L420">
        <v>321.16887952089297</v>
      </c>
      <c r="M420">
        <v>98.784921390533398</v>
      </c>
      <c r="N420">
        <v>222.38395813036001</v>
      </c>
      <c r="R420">
        <v>222.38395813036001</v>
      </c>
    </row>
    <row r="421" spans="1:18" x14ac:dyDescent="0.25">
      <c r="A421" t="s">
        <v>707</v>
      </c>
      <c r="B421">
        <v>2013</v>
      </c>
      <c r="C421">
        <v>29642.473336056701</v>
      </c>
      <c r="D421">
        <v>29453.0763408251</v>
      </c>
      <c r="H421">
        <v>332.61117239642101</v>
      </c>
      <c r="I421">
        <v>-139.20803496718401</v>
      </c>
      <c r="J421">
        <v>41.875269084453599</v>
      </c>
      <c r="K421">
        <v>181.08330405163801</v>
      </c>
      <c r="L421">
        <v>193.40313742923701</v>
      </c>
      <c r="M421">
        <v>98.754649010896699</v>
      </c>
      <c r="N421">
        <v>94.648488418340705</v>
      </c>
      <c r="R421">
        <v>94.648488418340705</v>
      </c>
    </row>
    <row r="422" spans="1:18" x14ac:dyDescent="0.25">
      <c r="A422" t="s">
        <v>707</v>
      </c>
      <c r="B422">
        <v>2014</v>
      </c>
      <c r="C422">
        <v>25674.9932356924</v>
      </c>
      <c r="D422">
        <v>25513.1315747917</v>
      </c>
      <c r="H422">
        <v>484.85807092189799</v>
      </c>
      <c r="I422">
        <v>-76.433134466409697</v>
      </c>
      <c r="J422">
        <v>28.078239324688901</v>
      </c>
      <c r="K422">
        <v>104.511373791099</v>
      </c>
      <c r="L422">
        <v>408.42493645548802</v>
      </c>
      <c r="M422">
        <v>116.742258006334</v>
      </c>
      <c r="N422">
        <v>291.68267844915403</v>
      </c>
      <c r="R422">
        <v>291.68267844915403</v>
      </c>
    </row>
    <row r="423" spans="1:18" x14ac:dyDescent="0.25">
      <c r="A423" t="s">
        <v>707</v>
      </c>
      <c r="B423">
        <v>2015</v>
      </c>
      <c r="C423">
        <v>25549.323250503501</v>
      </c>
      <c r="D423">
        <v>25386.191553363798</v>
      </c>
      <c r="H423">
        <v>405.80795083522798</v>
      </c>
      <c r="I423">
        <v>-57.476328401565503</v>
      </c>
      <c r="J423">
        <v>18.543252129554698</v>
      </c>
      <c r="K423">
        <v>76.019580531120297</v>
      </c>
      <c r="L423">
        <v>348.33162243366201</v>
      </c>
      <c r="M423">
        <v>102.619608716965</v>
      </c>
      <c r="N423">
        <v>245.71201371669801</v>
      </c>
      <c r="R423">
        <v>245.71201371669801</v>
      </c>
    </row>
    <row r="424" spans="1:18" x14ac:dyDescent="0.25">
      <c r="A424" t="s">
        <v>707</v>
      </c>
      <c r="B424">
        <v>2016</v>
      </c>
      <c r="C424">
        <v>26434.2982662785</v>
      </c>
      <c r="D424">
        <v>26281.668665236801</v>
      </c>
      <c r="H424">
        <v>308.88148652338998</v>
      </c>
      <c r="I424">
        <v>-48.057647838115699</v>
      </c>
      <c r="J424">
        <v>15.191439345479001</v>
      </c>
      <c r="K424">
        <v>63.249087183594703</v>
      </c>
      <c r="L424">
        <v>260.82383868527398</v>
      </c>
      <c r="M424">
        <v>107.21660802483601</v>
      </c>
      <c r="N424">
        <v>153.607230660439</v>
      </c>
      <c r="R424">
        <v>153.607230660439</v>
      </c>
    </row>
    <row r="425" spans="1:18" x14ac:dyDescent="0.25">
      <c r="A425" t="s">
        <v>707</v>
      </c>
      <c r="B425">
        <v>2017</v>
      </c>
      <c r="C425">
        <v>31226.5877742958</v>
      </c>
      <c r="D425">
        <v>31030.196827761501</v>
      </c>
      <c r="H425">
        <v>377.816044654846</v>
      </c>
      <c r="I425">
        <v>-57.102920866012603</v>
      </c>
      <c r="J425">
        <v>5.3041936528682703</v>
      </c>
      <c r="K425">
        <v>62.407114518880803</v>
      </c>
      <c r="L425">
        <v>320.71312378883403</v>
      </c>
      <c r="M425">
        <v>96.2440830940008</v>
      </c>
      <c r="N425">
        <v>224.46904069483301</v>
      </c>
      <c r="R425">
        <v>224.46904069483301</v>
      </c>
    </row>
    <row r="426" spans="1:18" x14ac:dyDescent="0.25">
      <c r="A426" t="s">
        <v>707</v>
      </c>
      <c r="B426">
        <v>2018</v>
      </c>
      <c r="C426">
        <v>29834.6644129243</v>
      </c>
      <c r="D426">
        <v>29653.016248728301</v>
      </c>
      <c r="H426">
        <v>18.063722070693998</v>
      </c>
      <c r="I426">
        <v>-38.076956756115003</v>
      </c>
      <c r="J426">
        <v>18.1016324515343</v>
      </c>
      <c r="K426">
        <v>56.178589207649203</v>
      </c>
      <c r="L426">
        <v>-20.013234685421001</v>
      </c>
      <c r="M426">
        <v>92.116481444835699</v>
      </c>
      <c r="N426">
        <v>-112.12971613025699</v>
      </c>
      <c r="R426">
        <v>-112.12971613025699</v>
      </c>
    </row>
    <row r="427" spans="1:18" x14ac:dyDescent="0.25">
      <c r="A427" t="s">
        <v>707</v>
      </c>
      <c r="B427">
        <v>2019</v>
      </c>
      <c r="C427">
        <v>30304.763557658</v>
      </c>
      <c r="D427">
        <v>30197.656456404398</v>
      </c>
      <c r="H427">
        <v>193.34582412385899</v>
      </c>
      <c r="I427">
        <v>-78.5023258423805</v>
      </c>
      <c r="J427">
        <v>4.8219857475757602</v>
      </c>
      <c r="K427">
        <v>83.324311589956295</v>
      </c>
      <c r="L427">
        <v>114.843498281479</v>
      </c>
      <c r="M427">
        <v>76.018942396402394</v>
      </c>
      <c r="N427">
        <v>38.824555885076499</v>
      </c>
      <c r="R427">
        <v>38.824555885076499</v>
      </c>
    </row>
    <row r="428" spans="1:18" x14ac:dyDescent="0.25">
      <c r="A428" t="s">
        <v>707</v>
      </c>
      <c r="B428">
        <v>2020</v>
      </c>
      <c r="C428">
        <v>34277.102650473404</v>
      </c>
      <c r="D428">
        <v>34234.553849807002</v>
      </c>
      <c r="H428">
        <v>416.88844016242001</v>
      </c>
      <c r="I428">
        <v>-55.738200713157703</v>
      </c>
      <c r="J428">
        <v>24.801120662212401</v>
      </c>
      <c r="K428">
        <v>80.539321375369994</v>
      </c>
      <c r="L428">
        <v>361.15023944926298</v>
      </c>
      <c r="M428">
        <v>87.0005254468918</v>
      </c>
      <c r="N428">
        <v>274.14971400237101</v>
      </c>
      <c r="R428">
        <v>274.14971400237101</v>
      </c>
    </row>
    <row r="429" spans="1:18" x14ac:dyDescent="0.25">
      <c r="A429" t="s">
        <v>452</v>
      </c>
      <c r="B429">
        <v>2011</v>
      </c>
      <c r="C429">
        <v>575618.57564652001</v>
      </c>
      <c r="D429">
        <v>573913.91090738797</v>
      </c>
      <c r="E429">
        <v>224378.475388169</v>
      </c>
      <c r="F429">
        <v>351240.10025835002</v>
      </c>
      <c r="G429">
        <v>188752.03786027399</v>
      </c>
      <c r="H429">
        <v>162488.062398076</v>
      </c>
      <c r="I429">
        <v>-960.52316570282005</v>
      </c>
      <c r="J429">
        <v>1076.63036155701</v>
      </c>
      <c r="K429">
        <v>2037.1535272598301</v>
      </c>
      <c r="L429">
        <v>161527.539232373</v>
      </c>
      <c r="M429">
        <v>38447.314627170599</v>
      </c>
      <c r="N429">
        <v>123080.224605203</v>
      </c>
      <c r="O429">
        <v>0</v>
      </c>
      <c r="R429">
        <v>123080.224605203</v>
      </c>
    </row>
    <row r="430" spans="1:18" x14ac:dyDescent="0.25">
      <c r="A430" t="s">
        <v>452</v>
      </c>
      <c r="B430">
        <v>2012</v>
      </c>
      <c r="C430">
        <v>640197.51119685196</v>
      </c>
      <c r="D430">
        <v>635969.19070386898</v>
      </c>
      <c r="E430">
        <v>244153.09962058099</v>
      </c>
      <c r="F430">
        <v>396044.411576271</v>
      </c>
      <c r="G430">
        <v>213385.3793993</v>
      </c>
      <c r="H430">
        <v>182659.032176971</v>
      </c>
      <c r="I430">
        <v>-6612.7843326330203</v>
      </c>
      <c r="J430">
        <v>693.68728244304702</v>
      </c>
      <c r="K430">
        <v>7306.4716150760696</v>
      </c>
      <c r="L430">
        <v>176046.24784433801</v>
      </c>
      <c r="M430">
        <v>41937.050838589697</v>
      </c>
      <c r="N430">
        <v>134109.19700574901</v>
      </c>
      <c r="O430">
        <v>0</v>
      </c>
      <c r="R430">
        <v>134109.19700574901</v>
      </c>
    </row>
    <row r="431" spans="1:18" x14ac:dyDescent="0.25">
      <c r="A431" t="s">
        <v>452</v>
      </c>
      <c r="B431">
        <v>2013</v>
      </c>
      <c r="C431">
        <v>605632.23014450097</v>
      </c>
      <c r="D431">
        <v>603076.54838299798</v>
      </c>
      <c r="E431">
        <v>223887.435112476</v>
      </c>
      <c r="F431">
        <v>381744.79503202398</v>
      </c>
      <c r="G431">
        <v>212273.348779678</v>
      </c>
      <c r="H431">
        <v>169471.44625234601</v>
      </c>
      <c r="I431">
        <v>6114.2106180191004</v>
      </c>
      <c r="J431">
        <v>722.38985657692001</v>
      </c>
      <c r="K431">
        <v>-5391.8207614421799</v>
      </c>
      <c r="L431">
        <v>175585.656870365</v>
      </c>
      <c r="M431">
        <v>41958.1026108265</v>
      </c>
      <c r="N431">
        <v>133627.554259539</v>
      </c>
      <c r="O431">
        <v>0</v>
      </c>
      <c r="R431">
        <v>133627.554259539</v>
      </c>
    </row>
    <row r="432" spans="1:18" x14ac:dyDescent="0.25">
      <c r="A432" t="s">
        <v>452</v>
      </c>
      <c r="B432">
        <v>2014</v>
      </c>
      <c r="C432">
        <v>617003.27002024697</v>
      </c>
      <c r="D432">
        <v>614278.254078269</v>
      </c>
      <c r="E432">
        <v>224518.23318028499</v>
      </c>
      <c r="F432">
        <v>392485.03683996201</v>
      </c>
      <c r="G432">
        <v>217262.04810106801</v>
      </c>
      <c r="H432">
        <v>175222.988738894</v>
      </c>
      <c r="I432">
        <v>-1367.40712070465</v>
      </c>
      <c r="J432">
        <v>726.16285789012898</v>
      </c>
      <c r="K432">
        <v>2093.56997859478</v>
      </c>
      <c r="L432">
        <v>173855.58161818999</v>
      </c>
      <c r="M432">
        <v>41263.905007123903</v>
      </c>
      <c r="N432">
        <v>132591.67661106601</v>
      </c>
      <c r="O432">
        <v>0</v>
      </c>
      <c r="R432">
        <v>132591.67661106601</v>
      </c>
    </row>
    <row r="433" spans="1:18" x14ac:dyDescent="0.25">
      <c r="A433" t="s">
        <v>452</v>
      </c>
      <c r="B433">
        <v>2015</v>
      </c>
      <c r="C433">
        <v>648328.15064334904</v>
      </c>
      <c r="D433">
        <v>646173.57114314998</v>
      </c>
      <c r="E433">
        <v>236421.88206481899</v>
      </c>
      <c r="F433">
        <v>411906.26857852901</v>
      </c>
      <c r="G433">
        <v>234159.78440952301</v>
      </c>
      <c r="H433">
        <v>177746.484169006</v>
      </c>
      <c r="I433">
        <v>-2905.09838676453</v>
      </c>
      <c r="J433">
        <v>419.53162479400601</v>
      </c>
      <c r="K433">
        <v>3324.63001155853</v>
      </c>
      <c r="L433">
        <v>174841.385782242</v>
      </c>
      <c r="M433">
        <v>40857.953036785097</v>
      </c>
      <c r="N433">
        <v>133983.43274545699</v>
      </c>
      <c r="O433">
        <v>0</v>
      </c>
      <c r="R433">
        <v>133983.43274545699</v>
      </c>
    </row>
    <row r="434" spans="1:18" x14ac:dyDescent="0.25">
      <c r="A434" t="s">
        <v>452</v>
      </c>
      <c r="B434">
        <v>2016</v>
      </c>
      <c r="C434">
        <v>844929.33650326706</v>
      </c>
      <c r="D434">
        <v>842028.23083400703</v>
      </c>
      <c r="E434">
        <v>316477.16805815703</v>
      </c>
      <c r="F434">
        <v>528452.16844510997</v>
      </c>
      <c r="G434">
        <v>297359.13355064398</v>
      </c>
      <c r="H434">
        <v>231093.03489446599</v>
      </c>
      <c r="I434">
        <v>-6766.4481959343002</v>
      </c>
      <c r="J434">
        <v>423.35274958610501</v>
      </c>
      <c r="K434">
        <v>7189.8009455204001</v>
      </c>
      <c r="L434">
        <v>224326.58669853199</v>
      </c>
      <c r="M434">
        <v>52825.5483314991</v>
      </c>
      <c r="N434">
        <v>171501.038367033</v>
      </c>
      <c r="O434">
        <v>0</v>
      </c>
      <c r="R434">
        <v>171501.038367033</v>
      </c>
    </row>
    <row r="435" spans="1:18" x14ac:dyDescent="0.25">
      <c r="A435" t="s">
        <v>452</v>
      </c>
      <c r="B435">
        <v>2017</v>
      </c>
      <c r="C435">
        <v>895952.64647615002</v>
      </c>
      <c r="D435">
        <v>890649.00380361103</v>
      </c>
      <c r="E435">
        <v>351522.047134161</v>
      </c>
      <c r="F435">
        <v>544430.59934198903</v>
      </c>
      <c r="G435">
        <v>309932.191176772</v>
      </c>
      <c r="H435">
        <v>234498.40816521601</v>
      </c>
      <c r="I435">
        <v>-732.80036926269497</v>
      </c>
      <c r="J435">
        <v>488.91524636745498</v>
      </c>
      <c r="K435">
        <v>1221.7156156301501</v>
      </c>
      <c r="L435">
        <v>233765.60779595401</v>
      </c>
      <c r="M435">
        <v>53645.567032337203</v>
      </c>
      <c r="N435">
        <v>180120.040763617</v>
      </c>
      <c r="O435">
        <v>0</v>
      </c>
      <c r="R435">
        <v>180120.040763617</v>
      </c>
    </row>
    <row r="436" spans="1:18" x14ac:dyDescent="0.25">
      <c r="A436" t="s">
        <v>452</v>
      </c>
      <c r="B436">
        <v>2018</v>
      </c>
      <c r="C436">
        <v>951601.68427860702</v>
      </c>
      <c r="D436">
        <v>947737.18878185702</v>
      </c>
      <c r="E436">
        <v>369925.461226821</v>
      </c>
      <c r="F436">
        <v>581676.22305178596</v>
      </c>
      <c r="G436">
        <v>332882.47445070703</v>
      </c>
      <c r="H436">
        <v>248793.74860107899</v>
      </c>
      <c r="I436">
        <v>4093.6690669059799</v>
      </c>
      <c r="J436">
        <v>757.171501398087</v>
      </c>
      <c r="K436">
        <v>-3336.4975655078902</v>
      </c>
      <c r="L436">
        <v>252887.41766798499</v>
      </c>
      <c r="M436">
        <v>59898.556799769402</v>
      </c>
      <c r="N436">
        <v>192988.860868216</v>
      </c>
      <c r="O436">
        <v>0</v>
      </c>
      <c r="R436">
        <v>192988.860868216</v>
      </c>
    </row>
    <row r="437" spans="1:18" x14ac:dyDescent="0.25">
      <c r="A437" t="s">
        <v>452</v>
      </c>
      <c r="B437">
        <v>2019</v>
      </c>
      <c r="C437">
        <v>801651.70132517803</v>
      </c>
      <c r="D437">
        <v>797107.75261938595</v>
      </c>
      <c r="E437">
        <v>351772.55616784102</v>
      </c>
      <c r="F437">
        <v>449879.14515733701</v>
      </c>
      <c r="G437">
        <v>307334.38213825203</v>
      </c>
      <c r="H437">
        <v>142544.76301908499</v>
      </c>
      <c r="I437">
        <v>-16918.018041253101</v>
      </c>
      <c r="J437">
        <v>492.06681907177</v>
      </c>
      <c r="K437">
        <v>17410.0848603249</v>
      </c>
      <c r="L437">
        <v>125626.744977832</v>
      </c>
      <c r="M437">
        <v>27340.999490618698</v>
      </c>
      <c r="N437">
        <v>98285.745487213106</v>
      </c>
      <c r="O437">
        <v>0</v>
      </c>
      <c r="R437">
        <v>98285.745487213106</v>
      </c>
    </row>
    <row r="438" spans="1:18" x14ac:dyDescent="0.25">
      <c r="A438" t="s">
        <v>452</v>
      </c>
      <c r="B438">
        <v>2020</v>
      </c>
      <c r="C438">
        <v>886437.37223935104</v>
      </c>
      <c r="D438">
        <v>883126.78223752999</v>
      </c>
      <c r="E438">
        <v>362597.38170480699</v>
      </c>
      <c r="F438">
        <v>523839.99053454399</v>
      </c>
      <c r="G438">
        <v>344611.69260835601</v>
      </c>
      <c r="H438">
        <v>179228.29792618801</v>
      </c>
      <c r="I438">
        <v>696.54904246330295</v>
      </c>
      <c r="J438">
        <v>302.40421843528702</v>
      </c>
      <c r="K438">
        <v>-394.14482402801502</v>
      </c>
      <c r="L438">
        <v>179924.84696865099</v>
      </c>
      <c r="M438">
        <v>39864.124630212798</v>
      </c>
      <c r="N438">
        <v>140060.722338438</v>
      </c>
      <c r="O438">
        <v>0</v>
      </c>
      <c r="R438">
        <v>140060.722338438</v>
      </c>
    </row>
    <row r="439" spans="1:18" x14ac:dyDescent="0.25">
      <c r="A439" t="s">
        <v>708</v>
      </c>
      <c r="B439">
        <v>2011</v>
      </c>
      <c r="C439">
        <v>13587.4213425663</v>
      </c>
      <c r="D439">
        <v>13331.0945980127</v>
      </c>
      <c r="H439">
        <v>567.18360622978196</v>
      </c>
      <c r="I439">
        <v>1.27578529524803</v>
      </c>
      <c r="J439">
        <v>103.84064207387</v>
      </c>
      <c r="K439">
        <v>102.564856778622</v>
      </c>
      <c r="L439">
        <v>568.45939152503001</v>
      </c>
      <c r="M439">
        <v>179.25947908139199</v>
      </c>
      <c r="N439">
        <v>389.19991244363803</v>
      </c>
      <c r="O439">
        <v>-9.5852104129791194</v>
      </c>
      <c r="P439">
        <v>1.61478706741333</v>
      </c>
      <c r="Q439">
        <v>11.199997480392501</v>
      </c>
      <c r="R439">
        <v>379.61470203065898</v>
      </c>
    </row>
    <row r="440" spans="1:18" x14ac:dyDescent="0.25">
      <c r="A440" t="s">
        <v>708</v>
      </c>
      <c r="B440">
        <v>2012</v>
      </c>
      <c r="C440">
        <v>16038.6535347115</v>
      </c>
      <c r="D440">
        <v>15671.0555138372</v>
      </c>
      <c r="H440">
        <v>476.96704116904698</v>
      </c>
      <c r="I440">
        <v>-32.052183055520103</v>
      </c>
      <c r="J440">
        <v>91.914678318023704</v>
      </c>
      <c r="K440">
        <v>123.96686137354401</v>
      </c>
      <c r="L440">
        <v>444.91485811352698</v>
      </c>
      <c r="M440">
        <v>167.93190660369399</v>
      </c>
      <c r="N440">
        <v>276.98295150983301</v>
      </c>
      <c r="O440">
        <v>-8.8808810828924205</v>
      </c>
      <c r="Q440">
        <v>8.8808810828924205</v>
      </c>
      <c r="R440">
        <v>268.102070426941</v>
      </c>
    </row>
    <row r="441" spans="1:18" x14ac:dyDescent="0.25">
      <c r="A441" t="s">
        <v>708</v>
      </c>
      <c r="B441">
        <v>2013</v>
      </c>
      <c r="C441">
        <v>16857.524960342598</v>
      </c>
      <c r="D441">
        <v>16487.435210109499</v>
      </c>
      <c r="H441">
        <v>548.60734521496295</v>
      </c>
      <c r="I441">
        <v>-66.530540516138103</v>
      </c>
      <c r="J441">
        <v>79.568551586151102</v>
      </c>
      <c r="K441">
        <v>146.09909210228901</v>
      </c>
      <c r="L441">
        <v>482.07680469882501</v>
      </c>
      <c r="M441">
        <v>191.88245274353</v>
      </c>
      <c r="N441">
        <v>290.19435195529502</v>
      </c>
      <c r="R441">
        <v>290.19435195529502</v>
      </c>
    </row>
    <row r="442" spans="1:18" x14ac:dyDescent="0.25">
      <c r="A442" t="s">
        <v>708</v>
      </c>
      <c r="B442">
        <v>2014</v>
      </c>
      <c r="C442">
        <v>15218.5215470736</v>
      </c>
      <c r="D442">
        <v>14884.9061279986</v>
      </c>
      <c r="H442">
        <v>547.50352165174502</v>
      </c>
      <c r="I442">
        <v>-63.692931539297099</v>
      </c>
      <c r="J442">
        <v>72.729482299804701</v>
      </c>
      <c r="K442">
        <v>136.42241383910201</v>
      </c>
      <c r="L442">
        <v>483.81059011244798</v>
      </c>
      <c r="M442">
        <v>173.37113737726199</v>
      </c>
      <c r="N442">
        <v>310.43945273518602</v>
      </c>
      <c r="R442">
        <v>310.43945273518602</v>
      </c>
    </row>
    <row r="443" spans="1:18" x14ac:dyDescent="0.25">
      <c r="A443" t="s">
        <v>708</v>
      </c>
      <c r="B443">
        <v>2015</v>
      </c>
      <c r="C443">
        <v>13878.633570384</v>
      </c>
      <c r="D443">
        <v>13519.1590043298</v>
      </c>
      <c r="H443">
        <v>499.84826981401397</v>
      </c>
      <c r="I443">
        <v>-54.7801147233248</v>
      </c>
      <c r="J443">
        <v>98.988953059673307</v>
      </c>
      <c r="K443">
        <v>153.76906778299801</v>
      </c>
      <c r="L443">
        <v>445.06815509069003</v>
      </c>
      <c r="M443">
        <v>178.58489414393901</v>
      </c>
      <c r="N443">
        <v>266.48326094675099</v>
      </c>
      <c r="R443">
        <v>266.48326094675099</v>
      </c>
    </row>
    <row r="444" spans="1:18" x14ac:dyDescent="0.25">
      <c r="A444" t="s">
        <v>708</v>
      </c>
      <c r="B444">
        <v>2016</v>
      </c>
      <c r="C444">
        <v>13677.7797973466</v>
      </c>
      <c r="D444">
        <v>13348.280924152899</v>
      </c>
      <c r="H444">
        <v>509.19122515010798</v>
      </c>
      <c r="I444">
        <v>10.7560319080353</v>
      </c>
      <c r="J444">
        <v>106.377619374275</v>
      </c>
      <c r="K444">
        <v>95.621587466239902</v>
      </c>
      <c r="L444">
        <v>519.94725705814403</v>
      </c>
      <c r="M444">
        <v>174.94784983778001</v>
      </c>
      <c r="N444">
        <v>344.99940722036399</v>
      </c>
      <c r="R444">
        <v>344.99940722036399</v>
      </c>
    </row>
    <row r="445" spans="1:18" x14ac:dyDescent="0.25">
      <c r="A445" t="s">
        <v>708</v>
      </c>
      <c r="B445">
        <v>2017</v>
      </c>
      <c r="C445">
        <v>17551.893179950701</v>
      </c>
      <c r="D445">
        <v>17187.306109485598</v>
      </c>
      <c r="H445">
        <v>628.04680225992195</v>
      </c>
      <c r="I445">
        <v>34.700533871173903</v>
      </c>
      <c r="J445">
        <v>140.183728593826</v>
      </c>
      <c r="K445">
        <v>105.483194722652</v>
      </c>
      <c r="L445">
        <v>662.74733613109595</v>
      </c>
      <c r="M445">
        <v>231.693883980989</v>
      </c>
      <c r="N445">
        <v>431.05345215010601</v>
      </c>
      <c r="R445">
        <v>431.05345215010601</v>
      </c>
    </row>
    <row r="446" spans="1:18" x14ac:dyDescent="0.25">
      <c r="A446" t="s">
        <v>708</v>
      </c>
      <c r="B446">
        <v>2018</v>
      </c>
      <c r="C446">
        <v>18108.897460186799</v>
      </c>
      <c r="D446">
        <v>17612.858020229502</v>
      </c>
      <c r="H446">
        <v>606.29727051699194</v>
      </c>
      <c r="I446">
        <v>23.3580117702484</v>
      </c>
      <c r="J446">
        <v>132.93113198482999</v>
      </c>
      <c r="K446">
        <v>109.573120214581</v>
      </c>
      <c r="L446">
        <v>629.65528228723997</v>
      </c>
      <c r="M446">
        <v>192.14369182241001</v>
      </c>
      <c r="N446">
        <v>437.51159046483002</v>
      </c>
      <c r="R446">
        <v>437.51159046483002</v>
      </c>
    </row>
    <row r="447" spans="1:18" x14ac:dyDescent="0.25">
      <c r="A447" t="s">
        <v>708</v>
      </c>
      <c r="B447">
        <v>2019</v>
      </c>
      <c r="C447">
        <v>18180.694314837001</v>
      </c>
      <c r="D447">
        <v>17801.609774602901</v>
      </c>
      <c r="H447">
        <v>639.011181385398</v>
      </c>
      <c r="I447">
        <v>3.4353567526340498</v>
      </c>
      <c r="J447">
        <v>86.8657702879906</v>
      </c>
      <c r="K447">
        <v>83.430413535356493</v>
      </c>
      <c r="L447">
        <v>642.446538138032</v>
      </c>
      <c r="M447">
        <v>228.93990298652599</v>
      </c>
      <c r="N447">
        <v>413.50663515150501</v>
      </c>
      <c r="R447">
        <v>413.50663515150501</v>
      </c>
    </row>
    <row r="448" spans="1:18" x14ac:dyDescent="0.25">
      <c r="A448" t="s">
        <v>708</v>
      </c>
      <c r="B448">
        <v>2020</v>
      </c>
      <c r="C448">
        <v>20227.504851818099</v>
      </c>
      <c r="D448">
        <v>19768.569713830901</v>
      </c>
      <c r="H448">
        <v>677.35881328582798</v>
      </c>
      <c r="I448">
        <v>-31.904581785202001</v>
      </c>
      <c r="J448">
        <v>72.398858666419997</v>
      </c>
      <c r="K448">
        <v>104.303440451622</v>
      </c>
      <c r="L448">
        <v>645.45423150062595</v>
      </c>
      <c r="M448">
        <v>265.05344867706299</v>
      </c>
      <c r="N448">
        <v>380.40078282356302</v>
      </c>
      <c r="R448">
        <v>380.40078282356302</v>
      </c>
    </row>
    <row r="449" spans="1:18" x14ac:dyDescent="0.25">
      <c r="A449" t="s">
        <v>709</v>
      </c>
      <c r="B449">
        <v>2011</v>
      </c>
      <c r="C449">
        <v>4052316.6155048599</v>
      </c>
      <c r="D449">
        <v>3779960.7996298098</v>
      </c>
      <c r="E449">
        <v>993975.23210835503</v>
      </c>
      <c r="F449">
        <v>3058341.38339651</v>
      </c>
      <c r="G449">
        <v>2858846.7911198102</v>
      </c>
      <c r="H449">
        <v>199494.59227669201</v>
      </c>
      <c r="I449">
        <v>-49539.510031104102</v>
      </c>
      <c r="J449">
        <v>8994.3494788408298</v>
      </c>
      <c r="K449">
        <v>58533.859509944901</v>
      </c>
      <c r="L449">
        <v>149955.08224558801</v>
      </c>
      <c r="M449">
        <v>28609.868578434001</v>
      </c>
      <c r="N449">
        <v>121345.21366715401</v>
      </c>
      <c r="O449">
        <v>-3014.8288923502</v>
      </c>
      <c r="R449">
        <v>118330.384774804</v>
      </c>
    </row>
    <row r="450" spans="1:18" x14ac:dyDescent="0.25">
      <c r="A450" t="s">
        <v>709</v>
      </c>
      <c r="B450">
        <v>2012</v>
      </c>
      <c r="C450">
        <v>4454531.5020575495</v>
      </c>
      <c r="D450">
        <v>4156379.7433036598</v>
      </c>
      <c r="E450">
        <v>1091772.7619676599</v>
      </c>
      <c r="F450">
        <v>3362758.7400898901</v>
      </c>
      <c r="G450">
        <v>3145347.7678924799</v>
      </c>
      <c r="H450">
        <v>217410.97219741301</v>
      </c>
      <c r="I450">
        <v>-55100.5600054264</v>
      </c>
      <c r="J450">
        <v>3249.1595177650502</v>
      </c>
      <c r="K450">
        <v>58349.719523191503</v>
      </c>
      <c r="L450">
        <v>162310.41219198701</v>
      </c>
      <c r="M450">
        <v>38154.179634332701</v>
      </c>
      <c r="N450">
        <v>124156.232557654</v>
      </c>
      <c r="O450">
        <v>-4659.9787820577603</v>
      </c>
      <c r="R450">
        <v>119496.253775597</v>
      </c>
    </row>
    <row r="451" spans="1:18" x14ac:dyDescent="0.25">
      <c r="A451" t="s">
        <v>709</v>
      </c>
      <c r="B451">
        <v>2013</v>
      </c>
      <c r="C451">
        <v>2025454.8913793601</v>
      </c>
      <c r="D451">
        <v>1833922.0231373301</v>
      </c>
      <c r="E451">
        <v>516121.44936132402</v>
      </c>
      <c r="F451">
        <v>1509333.44201803</v>
      </c>
      <c r="G451">
        <v>-106913.69877338401</v>
      </c>
      <c r="H451">
        <v>1616247.1407914199</v>
      </c>
      <c r="I451">
        <v>-100508.10401153599</v>
      </c>
      <c r="J451">
        <v>7753.2464270591699</v>
      </c>
      <c r="K451">
        <v>108261.35043859499</v>
      </c>
      <c r="L451">
        <v>1515739.0367798801</v>
      </c>
      <c r="M451">
        <v>24995.903138160698</v>
      </c>
      <c r="N451">
        <v>1490743.1336417201</v>
      </c>
      <c r="O451">
        <v>-2630.9559986591298</v>
      </c>
      <c r="R451">
        <v>1488112.17764306</v>
      </c>
    </row>
    <row r="452" spans="1:18" x14ac:dyDescent="0.25">
      <c r="A452" t="s">
        <v>709</v>
      </c>
      <c r="B452">
        <v>2014</v>
      </c>
      <c r="C452">
        <v>1402212.85768628</v>
      </c>
      <c r="D452">
        <v>1206485.29433644</v>
      </c>
      <c r="E452">
        <v>350377.38938176603</v>
      </c>
      <c r="F452">
        <v>1051835.46830451</v>
      </c>
      <c r="G452">
        <v>950218.39359724498</v>
      </c>
      <c r="H452">
        <v>101617.07470727</v>
      </c>
      <c r="I452">
        <v>-3320.5348074436201</v>
      </c>
      <c r="J452">
        <v>4419.0330437421799</v>
      </c>
      <c r="K452">
        <v>7739.5678511857996</v>
      </c>
      <c r="L452">
        <v>98296.539899826006</v>
      </c>
      <c r="M452">
        <v>3097.3513203859302</v>
      </c>
      <c r="N452">
        <v>95199.188579440102</v>
      </c>
      <c r="O452">
        <v>-2244.8992698192601</v>
      </c>
      <c r="R452">
        <v>92954.289309620901</v>
      </c>
    </row>
    <row r="453" spans="1:18" x14ac:dyDescent="0.25">
      <c r="A453" t="s">
        <v>709</v>
      </c>
      <c r="B453">
        <v>2015</v>
      </c>
      <c r="C453">
        <v>1436481.5537924799</v>
      </c>
      <c r="D453">
        <v>1239988.96305227</v>
      </c>
      <c r="E453">
        <v>347370.07713031798</v>
      </c>
      <c r="F453">
        <v>1089111.4766621599</v>
      </c>
      <c r="G453">
        <v>986765.78810405696</v>
      </c>
      <c r="H453">
        <v>102345.688558102</v>
      </c>
      <c r="I453">
        <v>-38191.081150531798</v>
      </c>
      <c r="J453">
        <v>1444.1163969039901</v>
      </c>
      <c r="K453">
        <v>39635.197547435797</v>
      </c>
      <c r="L453">
        <v>64154.6074075699</v>
      </c>
      <c r="M453">
        <v>2347.4797196388199</v>
      </c>
      <c r="N453">
        <v>61807.127687931097</v>
      </c>
      <c r="O453">
        <v>-2324.2895293235802</v>
      </c>
      <c r="R453">
        <v>59482.838158607497</v>
      </c>
    </row>
    <row r="454" spans="1:18" x14ac:dyDescent="0.25">
      <c r="A454" t="s">
        <v>709</v>
      </c>
      <c r="B454">
        <v>2016</v>
      </c>
      <c r="C454">
        <v>1634653.7143204201</v>
      </c>
      <c r="D454">
        <v>1452444.1300580499</v>
      </c>
      <c r="E454">
        <v>416816.56690835999</v>
      </c>
      <c r="F454">
        <v>1217837.1474120601</v>
      </c>
      <c r="G454">
        <v>1171307.9218435299</v>
      </c>
      <c r="H454">
        <v>46529.2255685329</v>
      </c>
      <c r="I454">
        <v>-2016.0225837230701</v>
      </c>
      <c r="J454">
        <v>748.36293411254906</v>
      </c>
      <c r="K454">
        <v>2764.3855178356198</v>
      </c>
      <c r="L454">
        <v>44513.202984809897</v>
      </c>
      <c r="M454">
        <v>454.534538507462</v>
      </c>
      <c r="N454">
        <v>44058.668446302399</v>
      </c>
      <c r="O454">
        <v>-1903.28842377663</v>
      </c>
      <c r="R454">
        <v>42155.380022525802</v>
      </c>
    </row>
    <row r="455" spans="1:18" x14ac:dyDescent="0.25">
      <c r="A455" t="s">
        <v>709</v>
      </c>
      <c r="B455">
        <v>2017</v>
      </c>
      <c r="C455">
        <v>1621752.4822112301</v>
      </c>
      <c r="D455">
        <v>1411680.3713545799</v>
      </c>
      <c r="E455">
        <v>426444.01488780999</v>
      </c>
      <c r="F455">
        <v>1195308.4673234201</v>
      </c>
      <c r="G455">
        <v>1120515.88463497</v>
      </c>
      <c r="H455">
        <v>74792.582688450799</v>
      </c>
      <c r="I455">
        <v>-2453.73623645306</v>
      </c>
      <c r="J455">
        <v>391.59019732475298</v>
      </c>
      <c r="K455">
        <v>2845.3264337778101</v>
      </c>
      <c r="L455">
        <v>72338.846451997801</v>
      </c>
      <c r="M455">
        <v>13728.5569179058</v>
      </c>
      <c r="N455">
        <v>58610.289534091899</v>
      </c>
      <c r="O455">
        <v>-2513.2762664556499</v>
      </c>
      <c r="R455">
        <v>56097.013267636299</v>
      </c>
    </row>
    <row r="456" spans="1:18" x14ac:dyDescent="0.25">
      <c r="A456" t="s">
        <v>709</v>
      </c>
      <c r="B456">
        <v>2018</v>
      </c>
      <c r="C456">
        <v>1723111.13800955</v>
      </c>
      <c r="D456">
        <v>1464798.8224480201</v>
      </c>
      <c r="E456">
        <v>458260.63852345903</v>
      </c>
      <c r="F456">
        <v>1264850.4994860899</v>
      </c>
      <c r="G456">
        <v>1200753.7974330201</v>
      </c>
      <c r="H456">
        <v>64096.702053070097</v>
      </c>
      <c r="I456">
        <v>-3003.9712088108099</v>
      </c>
      <c r="J456">
        <v>217.93957161903401</v>
      </c>
      <c r="K456">
        <v>3221.9107804298401</v>
      </c>
      <c r="L456">
        <v>61092.730844259298</v>
      </c>
      <c r="M456">
        <v>10967.7527717352</v>
      </c>
      <c r="N456">
        <v>50124.9780725241</v>
      </c>
      <c r="O456">
        <v>-1350.32662415504</v>
      </c>
      <c r="R456">
        <v>48774.651448368997</v>
      </c>
    </row>
    <row r="457" spans="1:18" x14ac:dyDescent="0.25">
      <c r="A457" t="s">
        <v>709</v>
      </c>
      <c r="B457">
        <v>2019</v>
      </c>
      <c r="C457">
        <v>1923038.85030866</v>
      </c>
      <c r="D457">
        <v>1669050.15601456</v>
      </c>
      <c r="E457">
        <v>518369.69255506998</v>
      </c>
      <c r="F457">
        <v>1404669.15775359</v>
      </c>
      <c r="G457">
        <v>1391522.01585948</v>
      </c>
      <c r="H457">
        <v>13147.1418941021</v>
      </c>
      <c r="I457">
        <v>-8322.1874487400091</v>
      </c>
      <c r="J457">
        <v>1017.26531922817</v>
      </c>
      <c r="K457">
        <v>9339.4527679681796</v>
      </c>
      <c r="L457">
        <v>4824.9544453620902</v>
      </c>
      <c r="M457">
        <v>1802.6088708639099</v>
      </c>
      <c r="N457">
        <v>3022.3455744981802</v>
      </c>
      <c r="O457">
        <v>-1241.8244910240201</v>
      </c>
      <c r="R457">
        <v>1780.5210834741599</v>
      </c>
    </row>
    <row r="458" spans="1:18" x14ac:dyDescent="0.25">
      <c r="A458" t="s">
        <v>709</v>
      </c>
      <c r="B458">
        <v>2020</v>
      </c>
      <c r="C458">
        <v>1812681.10650539</v>
      </c>
      <c r="D458">
        <v>1587916.62280321</v>
      </c>
      <c r="E458">
        <v>487465.406717062</v>
      </c>
      <c r="F458">
        <v>1325215.6997883299</v>
      </c>
      <c r="G458">
        <v>1290298.7722597099</v>
      </c>
      <c r="H458">
        <v>34916.927528619803</v>
      </c>
      <c r="I458">
        <v>-3927.8570394516</v>
      </c>
      <c r="J458">
        <v>558.371834039688</v>
      </c>
      <c r="K458">
        <v>4486.22887349129</v>
      </c>
      <c r="L458">
        <v>30989.0704891682</v>
      </c>
      <c r="M458">
        <v>-3246.0317978858898</v>
      </c>
      <c r="N458">
        <v>34235.102287054098</v>
      </c>
      <c r="O458">
        <v>-2188.1833333969098</v>
      </c>
      <c r="R458">
        <v>32046.918953657201</v>
      </c>
    </row>
    <row r="459" spans="1:18" x14ac:dyDescent="0.25">
      <c r="A459" t="s">
        <v>710</v>
      </c>
      <c r="B459">
        <v>2011</v>
      </c>
      <c r="C459">
        <v>65745.991781473203</v>
      </c>
      <c r="D459">
        <v>63180.483663439802</v>
      </c>
      <c r="E459">
        <v>41529.413329124502</v>
      </c>
      <c r="F459">
        <v>24216.578452348698</v>
      </c>
      <c r="G459">
        <v>19657.754751205401</v>
      </c>
      <c r="H459">
        <v>4558.8237011432602</v>
      </c>
      <c r="I459">
        <v>100.26738345622999</v>
      </c>
      <c r="J459">
        <v>442.51338565349602</v>
      </c>
      <c r="K459">
        <v>342.24600219726602</v>
      </c>
      <c r="L459">
        <v>4659.0910845994904</v>
      </c>
      <c r="M459">
        <v>1331.55085229874</v>
      </c>
      <c r="N459">
        <v>3327.5402323007602</v>
      </c>
      <c r="R459">
        <v>3327.5402323007602</v>
      </c>
    </row>
    <row r="460" spans="1:18" x14ac:dyDescent="0.25">
      <c r="A460" t="s">
        <v>710</v>
      </c>
      <c r="B460">
        <v>2012</v>
      </c>
      <c r="C460">
        <v>68202.757300019293</v>
      </c>
      <c r="D460">
        <v>66628.081129312501</v>
      </c>
      <c r="E460">
        <v>44700.359629750303</v>
      </c>
      <c r="F460">
        <v>23502.397670269002</v>
      </c>
      <c r="G460">
        <v>19953.2302616835</v>
      </c>
      <c r="H460">
        <v>3549.1674085855502</v>
      </c>
      <c r="I460">
        <v>-104.805891394615</v>
      </c>
      <c r="J460">
        <v>249.72267949581101</v>
      </c>
      <c r="K460">
        <v>354.52857089042698</v>
      </c>
      <c r="L460">
        <v>3444.36151719093</v>
      </c>
      <c r="M460">
        <v>1089.4637105464899</v>
      </c>
      <c r="N460">
        <v>2354.8978066444402</v>
      </c>
      <c r="R460">
        <v>2354.8978066444402</v>
      </c>
    </row>
    <row r="461" spans="1:18" x14ac:dyDescent="0.25">
      <c r="A461" t="s">
        <v>710</v>
      </c>
      <c r="B461">
        <v>2013</v>
      </c>
      <c r="C461">
        <v>60565.735437393203</v>
      </c>
      <c r="D461">
        <v>58981.136093974099</v>
      </c>
      <c r="E461">
        <v>39692.828182697303</v>
      </c>
      <c r="F461">
        <v>20872.9072546959</v>
      </c>
      <c r="G461">
        <v>18604.858735680598</v>
      </c>
      <c r="H461">
        <v>2268.0485190153099</v>
      </c>
      <c r="I461">
        <v>2535.88670945168</v>
      </c>
      <c r="J461">
        <v>4260.3424478769302</v>
      </c>
      <c r="K461">
        <v>1724.45573842525</v>
      </c>
      <c r="L461">
        <v>4803.9352284669903</v>
      </c>
      <c r="M461">
        <v>642.54777705669403</v>
      </c>
      <c r="N461">
        <v>4161.3874514102899</v>
      </c>
      <c r="O461">
        <v>-1121.48995995522</v>
      </c>
      <c r="Q461">
        <v>1121.48995995522</v>
      </c>
      <c r="R461">
        <v>3039.8974914550799</v>
      </c>
    </row>
    <row r="462" spans="1:18" x14ac:dyDescent="0.25">
      <c r="A462" t="s">
        <v>710</v>
      </c>
      <c r="B462">
        <v>2014</v>
      </c>
      <c r="C462">
        <v>66205.072924375505</v>
      </c>
      <c r="D462">
        <v>63532.377192020402</v>
      </c>
      <c r="E462">
        <v>42007.384936809503</v>
      </c>
      <c r="F462">
        <v>24197.687987566002</v>
      </c>
      <c r="G462">
        <v>21107.124965786901</v>
      </c>
      <c r="H462">
        <v>3090.5630217790599</v>
      </c>
      <c r="I462">
        <v>808.15257954597496</v>
      </c>
      <c r="J462">
        <v>1045.3577735424001</v>
      </c>
      <c r="K462">
        <v>237.20519399642899</v>
      </c>
      <c r="L462">
        <v>3898.7156013250401</v>
      </c>
      <c r="M462">
        <v>408.21358966827398</v>
      </c>
      <c r="N462">
        <v>3490.5020116567598</v>
      </c>
      <c r="O462">
        <v>-1765.2479553222699</v>
      </c>
      <c r="Q462">
        <v>1765.2479553222699</v>
      </c>
      <c r="R462">
        <v>1725.2540563345001</v>
      </c>
    </row>
    <row r="463" spans="1:18" x14ac:dyDescent="0.25">
      <c r="A463" t="s">
        <v>710</v>
      </c>
      <c r="B463">
        <v>2015</v>
      </c>
      <c r="C463">
        <v>61911.845960140199</v>
      </c>
      <c r="D463">
        <v>59431.438435792901</v>
      </c>
      <c r="E463">
        <v>38806.297455072403</v>
      </c>
      <c r="F463">
        <v>23105.5485050678</v>
      </c>
      <c r="G463">
        <v>19424.395488023802</v>
      </c>
      <c r="H463">
        <v>3681.1530170440701</v>
      </c>
      <c r="I463">
        <v>416.43650555610702</v>
      </c>
      <c r="J463">
        <v>632.54641222953796</v>
      </c>
      <c r="K463">
        <v>216.109906673431</v>
      </c>
      <c r="L463">
        <v>4097.5895226001703</v>
      </c>
      <c r="M463">
        <v>866.86782789230301</v>
      </c>
      <c r="N463">
        <v>3230.72169470787</v>
      </c>
      <c r="O463">
        <v>-29.138414382934599</v>
      </c>
      <c r="Q463">
        <v>29.138414382934599</v>
      </c>
      <c r="R463">
        <v>3201.58328032494</v>
      </c>
    </row>
    <row r="464" spans="1:18" x14ac:dyDescent="0.25">
      <c r="A464" t="s">
        <v>710</v>
      </c>
      <c r="B464">
        <v>2016</v>
      </c>
      <c r="C464">
        <v>78999.491508007006</v>
      </c>
      <c r="D464">
        <v>77085.246707439394</v>
      </c>
      <c r="E464">
        <v>50292.144096851298</v>
      </c>
      <c r="F464">
        <v>28707.347411155701</v>
      </c>
      <c r="G464">
        <v>25007.457956314101</v>
      </c>
      <c r="H464">
        <v>3699.8894548416101</v>
      </c>
      <c r="I464">
        <v>-150.73623704910301</v>
      </c>
      <c r="J464">
        <v>2480.2962641715999</v>
      </c>
      <c r="K464">
        <v>2631.0325012206999</v>
      </c>
      <c r="L464">
        <v>3549.1532177925101</v>
      </c>
      <c r="M464">
        <v>1046.72086286545</v>
      </c>
      <c r="N464">
        <v>2502.4323549270598</v>
      </c>
      <c r="R464">
        <v>2502.4323549270598</v>
      </c>
    </row>
    <row r="465" spans="1:18" x14ac:dyDescent="0.25">
      <c r="A465" t="s">
        <v>710</v>
      </c>
      <c r="B465">
        <v>2017</v>
      </c>
      <c r="C465">
        <v>95768.868174076095</v>
      </c>
      <c r="D465">
        <v>93624.520535945907</v>
      </c>
      <c r="E465">
        <v>60152.069428443901</v>
      </c>
      <c r="F465">
        <v>35616.798745632201</v>
      </c>
      <c r="G465">
        <v>29689.8602514267</v>
      </c>
      <c r="H465">
        <v>5926.9384942054703</v>
      </c>
      <c r="I465">
        <v>-208.678125858307</v>
      </c>
      <c r="J465">
        <v>2684.0324463844299</v>
      </c>
      <c r="K465">
        <v>2892.71057224274</v>
      </c>
      <c r="L465">
        <v>5718.2603683471698</v>
      </c>
      <c r="M465">
        <v>1791.7535634040801</v>
      </c>
      <c r="N465">
        <v>3926.5068049430802</v>
      </c>
      <c r="R465">
        <v>3926.5068049430802</v>
      </c>
    </row>
    <row r="466" spans="1:18" x14ac:dyDescent="0.25">
      <c r="A466" t="s">
        <v>710</v>
      </c>
      <c r="B466">
        <v>2018</v>
      </c>
      <c r="C466">
        <v>92939.696832895293</v>
      </c>
      <c r="D466">
        <v>89842.470272183404</v>
      </c>
      <c r="E466">
        <v>59191.949827194199</v>
      </c>
      <c r="F466">
        <v>33747.747005701101</v>
      </c>
      <c r="G466">
        <v>27705.5789610147</v>
      </c>
      <c r="H466">
        <v>6042.1680446863202</v>
      </c>
      <c r="I466">
        <v>-240.45012116432201</v>
      </c>
      <c r="J466">
        <v>510.67025732994102</v>
      </c>
      <c r="K466">
        <v>751.12037849426304</v>
      </c>
      <c r="L466">
        <v>5801.7179235220001</v>
      </c>
      <c r="M466">
        <v>1709.48586142063</v>
      </c>
      <c r="N466">
        <v>4092.23206210136</v>
      </c>
      <c r="R466">
        <v>4092.23206210136</v>
      </c>
    </row>
    <row r="467" spans="1:18" x14ac:dyDescent="0.25">
      <c r="A467" t="s">
        <v>710</v>
      </c>
      <c r="B467">
        <v>2019</v>
      </c>
      <c r="C467">
        <v>90644.887395858794</v>
      </c>
      <c r="D467">
        <v>87311.760029911995</v>
      </c>
      <c r="E467">
        <v>59805.314611911803</v>
      </c>
      <c r="F467">
        <v>30839.572783946998</v>
      </c>
      <c r="G467">
        <v>27506.445418000199</v>
      </c>
      <c r="H467">
        <v>3333.1273659467702</v>
      </c>
      <c r="I467">
        <v>324.662557721138</v>
      </c>
      <c r="J467">
        <v>936.91547799110401</v>
      </c>
      <c r="K467">
        <v>612.25292026996601</v>
      </c>
      <c r="L467">
        <v>3657.78992366791</v>
      </c>
      <c r="M467">
        <v>1343.58622503281</v>
      </c>
      <c r="N467">
        <v>2314.2036986351</v>
      </c>
      <c r="R467">
        <v>2314.2036986351</v>
      </c>
    </row>
    <row r="468" spans="1:18" x14ac:dyDescent="0.25">
      <c r="A468" t="s">
        <v>710</v>
      </c>
      <c r="B468">
        <v>2020</v>
      </c>
      <c r="C468">
        <v>89961.103839874297</v>
      </c>
      <c r="D468">
        <v>87730.237313509002</v>
      </c>
      <c r="E468">
        <v>60061.602309942202</v>
      </c>
      <c r="F468">
        <v>29899.501529932</v>
      </c>
      <c r="G468">
        <v>27861.2895935774</v>
      </c>
      <c r="H468">
        <v>2038.2119363546401</v>
      </c>
      <c r="I468">
        <v>-191.42749071121199</v>
      </c>
      <c r="J468">
        <v>479.79582607746102</v>
      </c>
      <c r="K468">
        <v>671.22331678867295</v>
      </c>
      <c r="L468">
        <v>1846.78444564342</v>
      </c>
      <c r="M468">
        <v>927.68707036972</v>
      </c>
      <c r="N468">
        <v>919.09737527370498</v>
      </c>
      <c r="R468">
        <v>919.09737527370498</v>
      </c>
    </row>
    <row r="469" spans="1:18" x14ac:dyDescent="0.25">
      <c r="A469" t="s">
        <v>400</v>
      </c>
      <c r="B469">
        <v>2011</v>
      </c>
      <c r="C469">
        <v>2819614.62091986</v>
      </c>
      <c r="D469">
        <v>2285695.64427217</v>
      </c>
      <c r="H469">
        <v>609728.83070701896</v>
      </c>
      <c r="I469">
        <v>7794.5896131686304</v>
      </c>
      <c r="J469">
        <v>57318.315501595302</v>
      </c>
      <c r="K469">
        <v>49523.725888426699</v>
      </c>
      <c r="L469">
        <v>617523.42032018804</v>
      </c>
      <c r="M469">
        <v>112130.96464679499</v>
      </c>
      <c r="N469">
        <v>505392.45567339298</v>
      </c>
      <c r="O469">
        <v>-122859.266353814</v>
      </c>
      <c r="P469">
        <v>1318.2062860593401</v>
      </c>
      <c r="Q469">
        <v>124177.472639873</v>
      </c>
      <c r="R469">
        <v>382533.18931957899</v>
      </c>
    </row>
    <row r="470" spans="1:18" x14ac:dyDescent="0.25">
      <c r="A470" t="s">
        <v>400</v>
      </c>
      <c r="B470">
        <v>2012</v>
      </c>
      <c r="C470">
        <v>2577437.5095128501</v>
      </c>
      <c r="D470">
        <v>2276065.1288815299</v>
      </c>
      <c r="H470">
        <v>476028.28301559098</v>
      </c>
      <c r="I470">
        <v>4902.9455259692704</v>
      </c>
      <c r="J470">
        <v>45400.519147445899</v>
      </c>
      <c r="K470">
        <v>40497.5736214766</v>
      </c>
      <c r="L470">
        <v>480931.22854156001</v>
      </c>
      <c r="M470">
        <v>93938.147124089199</v>
      </c>
      <c r="N470">
        <v>386993.081417471</v>
      </c>
      <c r="R470">
        <v>386993.081417471</v>
      </c>
    </row>
    <row r="471" spans="1:18" x14ac:dyDescent="0.25">
      <c r="A471" t="s">
        <v>400</v>
      </c>
      <c r="B471">
        <v>2013</v>
      </c>
      <c r="C471">
        <v>2794956.8728747698</v>
      </c>
      <c r="D471">
        <v>2478289.5002520899</v>
      </c>
      <c r="H471">
        <v>555701.65020768996</v>
      </c>
      <c r="I471">
        <v>-1442.4984399326299</v>
      </c>
      <c r="J471">
        <v>54822.161321986401</v>
      </c>
      <c r="K471">
        <v>56264.659761919</v>
      </c>
      <c r="L471">
        <v>554259.15176775702</v>
      </c>
      <c r="M471">
        <v>106759.695980419</v>
      </c>
      <c r="N471">
        <v>447499.45578733803</v>
      </c>
      <c r="R471">
        <v>447499.45578733803</v>
      </c>
    </row>
    <row r="472" spans="1:18" x14ac:dyDescent="0.25">
      <c r="A472" t="s">
        <v>400</v>
      </c>
      <c r="B472">
        <v>2014</v>
      </c>
      <c r="C472">
        <v>2751215.2692130501</v>
      </c>
      <c r="D472">
        <v>2394174.0588618498</v>
      </c>
      <c r="H472">
        <v>419713.42463406798</v>
      </c>
      <c r="I472">
        <v>-9032.45193953528</v>
      </c>
      <c r="J472">
        <v>54517.4888569826</v>
      </c>
      <c r="K472">
        <v>63549.940796517898</v>
      </c>
      <c r="L472">
        <v>410680.972694533</v>
      </c>
      <c r="M472">
        <v>97036.114789752697</v>
      </c>
      <c r="N472">
        <v>313644.85790478101</v>
      </c>
      <c r="R472">
        <v>313644.85790478101</v>
      </c>
    </row>
    <row r="473" spans="1:18" x14ac:dyDescent="0.25">
      <c r="A473" t="s">
        <v>400</v>
      </c>
      <c r="B473">
        <v>2015</v>
      </c>
      <c r="C473">
        <v>2337420.8516963301</v>
      </c>
      <c r="D473">
        <v>2041399.7367549399</v>
      </c>
      <c r="H473">
        <v>276486.45687853597</v>
      </c>
      <c r="I473">
        <v>-21971.8627771313</v>
      </c>
      <c r="J473">
        <v>59499.628248607703</v>
      </c>
      <c r="K473">
        <v>81471.491025739</v>
      </c>
      <c r="L473">
        <v>254514.59410140401</v>
      </c>
      <c r="M473">
        <v>89839.996514432394</v>
      </c>
      <c r="N473">
        <v>164674.597586972</v>
      </c>
      <c r="R473">
        <v>164674.597586972</v>
      </c>
    </row>
    <row r="474" spans="1:18" x14ac:dyDescent="0.25">
      <c r="A474" t="s">
        <v>400</v>
      </c>
      <c r="B474">
        <v>2016</v>
      </c>
      <c r="C474">
        <v>2359433.4130882798</v>
      </c>
      <c r="D474">
        <v>2130409.0891952398</v>
      </c>
      <c r="H474">
        <v>345414.97452846798</v>
      </c>
      <c r="I474">
        <v>-5665.9498952003096</v>
      </c>
      <c r="J474">
        <v>44320.148794624998</v>
      </c>
      <c r="K474">
        <v>49986.098689825303</v>
      </c>
      <c r="L474">
        <v>339749.02463326801</v>
      </c>
      <c r="M474">
        <v>74765.321779229693</v>
      </c>
      <c r="N474">
        <v>264983.70285403798</v>
      </c>
      <c r="R474">
        <v>264983.70285403798</v>
      </c>
    </row>
    <row r="475" spans="1:18" x14ac:dyDescent="0.25">
      <c r="A475" t="s">
        <v>400</v>
      </c>
      <c r="B475">
        <v>2017</v>
      </c>
      <c r="C475">
        <v>2424233.4339741999</v>
      </c>
      <c r="D475">
        <v>2179826.5623615501</v>
      </c>
      <c r="H475">
        <v>262785.14176695602</v>
      </c>
      <c r="I475">
        <v>-35469.985178466202</v>
      </c>
      <c r="J475">
        <v>45950.0529128087</v>
      </c>
      <c r="K475">
        <v>81420.038091274793</v>
      </c>
      <c r="L475">
        <v>227315.15658849</v>
      </c>
      <c r="M475">
        <v>72966.626129751399</v>
      </c>
      <c r="N475">
        <v>154348.530458739</v>
      </c>
      <c r="R475">
        <v>154348.530458739</v>
      </c>
    </row>
    <row r="476" spans="1:18" x14ac:dyDescent="0.25">
      <c r="A476" t="s">
        <v>400</v>
      </c>
      <c r="B476">
        <v>2018</v>
      </c>
      <c r="C476">
        <v>2720387.3197872699</v>
      </c>
      <c r="D476">
        <v>2375725.0963470801</v>
      </c>
      <c r="H476">
        <v>260936.45726488001</v>
      </c>
      <c r="I476">
        <v>-54089.724741702601</v>
      </c>
      <c r="J476">
        <v>45173.736773475597</v>
      </c>
      <c r="K476">
        <v>99263.461515178104</v>
      </c>
      <c r="L476">
        <v>206846.73252317699</v>
      </c>
      <c r="M476">
        <v>78341.591184299701</v>
      </c>
      <c r="N476">
        <v>128505.14133887801</v>
      </c>
      <c r="R476">
        <v>128505.14133887801</v>
      </c>
    </row>
    <row r="477" spans="1:18" x14ac:dyDescent="0.25">
      <c r="A477" t="s">
        <v>400</v>
      </c>
      <c r="B477">
        <v>2019</v>
      </c>
      <c r="C477">
        <v>2845636.6210846901</v>
      </c>
      <c r="D477">
        <v>2433440.9837856898</v>
      </c>
      <c r="H477">
        <v>217906.32646852601</v>
      </c>
      <c r="I477">
        <v>-78661.061929394898</v>
      </c>
      <c r="J477">
        <v>41911.944778569799</v>
      </c>
      <c r="K477">
        <v>120573.006707965</v>
      </c>
      <c r="L477">
        <v>139245.26453913099</v>
      </c>
      <c r="M477">
        <v>86951.174572333897</v>
      </c>
      <c r="N477">
        <v>52294.089966797103</v>
      </c>
      <c r="R477">
        <v>52294.089966797103</v>
      </c>
    </row>
    <row r="478" spans="1:18" x14ac:dyDescent="0.25">
      <c r="A478" t="s">
        <v>400</v>
      </c>
      <c r="B478">
        <v>2020</v>
      </c>
      <c r="C478">
        <v>3142861.5188797298</v>
      </c>
      <c r="D478">
        <v>2887728.5181161002</v>
      </c>
      <c r="H478">
        <v>430443.62447387498</v>
      </c>
      <c r="I478">
        <v>-86055.571571190303</v>
      </c>
      <c r="J478">
        <v>31495.4830975023</v>
      </c>
      <c r="K478">
        <v>117551.054668693</v>
      </c>
      <c r="L478">
        <v>344388.05290268501</v>
      </c>
      <c r="M478">
        <v>107960.486555282</v>
      </c>
      <c r="N478">
        <v>236427.56634740299</v>
      </c>
      <c r="R478">
        <v>236427.56634740299</v>
      </c>
    </row>
    <row r="479" spans="1:18" x14ac:dyDescent="0.25">
      <c r="A479" t="s">
        <v>166</v>
      </c>
      <c r="B479">
        <v>2011</v>
      </c>
      <c r="C479">
        <v>21445526.8342495</v>
      </c>
      <c r="D479">
        <v>21404625.435710002</v>
      </c>
      <c r="E479">
        <v>5555993.2016134299</v>
      </c>
      <c r="F479">
        <v>15889533.6326361</v>
      </c>
      <c r="G479">
        <v>10551241.4232492</v>
      </c>
      <c r="H479">
        <v>5338292.2093868302</v>
      </c>
      <c r="I479">
        <v>-329849.98822212202</v>
      </c>
      <c r="J479">
        <v>135898.19514751399</v>
      </c>
      <c r="K479">
        <v>465748.183369637</v>
      </c>
      <c r="L479">
        <v>5008442.2211646996</v>
      </c>
      <c r="M479">
        <v>1310164.15321827</v>
      </c>
      <c r="N479">
        <v>3698278.0679464298</v>
      </c>
      <c r="O479">
        <v>0</v>
      </c>
      <c r="R479">
        <v>3698278.0679464298</v>
      </c>
    </row>
    <row r="480" spans="1:18" x14ac:dyDescent="0.25">
      <c r="A480" t="s">
        <v>166</v>
      </c>
      <c r="B480">
        <v>2012</v>
      </c>
      <c r="C480">
        <v>23215768.812417999</v>
      </c>
      <c r="D480">
        <v>23189565.913081199</v>
      </c>
      <c r="E480">
        <v>5582596.6587066697</v>
      </c>
      <c r="F480">
        <v>17633172.1537113</v>
      </c>
      <c r="G480">
        <v>11456183.4100485</v>
      </c>
      <c r="H480">
        <v>6176988.7436628304</v>
      </c>
      <c r="I480">
        <v>-114465.297102928</v>
      </c>
      <c r="J480">
        <v>158596.49598598501</v>
      </c>
      <c r="K480">
        <v>273061.79308891302</v>
      </c>
      <c r="L480">
        <v>6062523.4465599097</v>
      </c>
      <c r="M480">
        <v>1477016.0626173001</v>
      </c>
      <c r="N480">
        <v>4585507.3839426003</v>
      </c>
      <c r="O480">
        <v>1379.09996509552</v>
      </c>
      <c r="R480">
        <v>4586886.4839076996</v>
      </c>
    </row>
    <row r="481" spans="1:18" x14ac:dyDescent="0.25">
      <c r="A481" t="s">
        <v>166</v>
      </c>
      <c r="B481">
        <v>2013</v>
      </c>
      <c r="C481">
        <v>21324462.925910901</v>
      </c>
      <c r="D481">
        <v>21319606.523513801</v>
      </c>
      <c r="E481">
        <v>5174496.7541694604</v>
      </c>
      <c r="F481">
        <v>16149966.1717415</v>
      </c>
      <c r="G481">
        <v>10517753.4916401</v>
      </c>
      <c r="H481">
        <v>5632212.68010139</v>
      </c>
      <c r="I481">
        <v>-344804.57019805902</v>
      </c>
      <c r="J481">
        <v>154190.776109695</v>
      </c>
      <c r="K481">
        <v>498995.34630775498</v>
      </c>
      <c r="L481">
        <v>5287408.1099033402</v>
      </c>
      <c r="M481">
        <v>1305158.14423561</v>
      </c>
      <c r="N481">
        <v>3982249.96566772</v>
      </c>
      <c r="O481">
        <v>0</v>
      </c>
      <c r="R481">
        <v>3982249.96566772</v>
      </c>
    </row>
    <row r="482" spans="1:18" x14ac:dyDescent="0.25">
      <c r="A482" t="s">
        <v>166</v>
      </c>
      <c r="B482">
        <v>2014</v>
      </c>
      <c r="C482">
        <v>22638426.487207402</v>
      </c>
      <c r="D482">
        <v>22637337.787270501</v>
      </c>
      <c r="E482">
        <v>5810391.5630579004</v>
      </c>
      <c r="F482">
        <v>16828034.924149498</v>
      </c>
      <c r="G482">
        <v>12198882.792592</v>
      </c>
      <c r="H482">
        <v>4629152.1315574599</v>
      </c>
      <c r="I482">
        <v>-284150.68352222402</v>
      </c>
      <c r="J482">
        <v>262376.68478488899</v>
      </c>
      <c r="K482">
        <v>546527.368307114</v>
      </c>
      <c r="L482">
        <v>4345001.4480352402</v>
      </c>
      <c r="M482">
        <v>1017934.44097042</v>
      </c>
      <c r="N482">
        <v>3327067.0070648198</v>
      </c>
      <c r="O482">
        <v>8709.5994949340802</v>
      </c>
      <c r="R482">
        <v>3335776.6065597502</v>
      </c>
    </row>
    <row r="483" spans="1:18" x14ac:dyDescent="0.25">
      <c r="A483" t="s">
        <v>166</v>
      </c>
      <c r="B483">
        <v>2015</v>
      </c>
      <c r="C483">
        <v>23255544.487953201</v>
      </c>
      <c r="D483">
        <v>23255544.487953201</v>
      </c>
      <c r="E483">
        <v>5602539.1602516202</v>
      </c>
      <c r="F483">
        <v>17653005.327701598</v>
      </c>
      <c r="G483">
        <v>12241258.187770801</v>
      </c>
      <c r="H483">
        <v>5411747.1399307298</v>
      </c>
      <c r="I483">
        <v>-286715.08026123</v>
      </c>
      <c r="J483">
        <v>242442.898750305</v>
      </c>
      <c r="K483">
        <v>529157.97901153599</v>
      </c>
      <c r="L483">
        <v>5125032.05966949</v>
      </c>
      <c r="M483">
        <v>1295488.35897446</v>
      </c>
      <c r="N483">
        <v>3829543.7006950402</v>
      </c>
      <c r="O483">
        <v>13703.2942771912</v>
      </c>
      <c r="R483">
        <v>3843246.9949722299</v>
      </c>
    </row>
    <row r="484" spans="1:18" x14ac:dyDescent="0.25">
      <c r="A484" t="s">
        <v>166</v>
      </c>
      <c r="B484">
        <v>2016</v>
      </c>
      <c r="C484">
        <v>28137966.602802299</v>
      </c>
      <c r="D484">
        <v>28136767.303228401</v>
      </c>
      <c r="E484">
        <v>6930752.2375583602</v>
      </c>
      <c r="F484">
        <v>21207214.365243901</v>
      </c>
      <c r="G484">
        <v>15357031.043767899</v>
      </c>
      <c r="H484">
        <v>5850183.3214759799</v>
      </c>
      <c r="I484">
        <v>177496.336936951</v>
      </c>
      <c r="J484">
        <v>555275.70271492004</v>
      </c>
      <c r="K484">
        <v>377779.36577796901</v>
      </c>
      <c r="L484">
        <v>6027679.6584129296</v>
      </c>
      <c r="M484">
        <v>1163320.5866813699</v>
      </c>
      <c r="N484">
        <v>4864359.0717315702</v>
      </c>
      <c r="O484">
        <v>-45573.383808136001</v>
      </c>
      <c r="R484">
        <v>4818785.6879234314</v>
      </c>
    </row>
    <row r="485" spans="1:18" x14ac:dyDescent="0.25">
      <c r="A485" t="s">
        <v>166</v>
      </c>
      <c r="B485">
        <v>2017</v>
      </c>
      <c r="C485">
        <v>28290674.255847901</v>
      </c>
      <c r="D485">
        <v>28290674.255847901</v>
      </c>
      <c r="E485">
        <v>6984503.51953506</v>
      </c>
      <c r="F485">
        <v>21306170.7363129</v>
      </c>
      <c r="G485">
        <v>14776232.445836101</v>
      </c>
      <c r="H485">
        <v>6529938.2904767999</v>
      </c>
      <c r="I485">
        <v>-117935.059428215</v>
      </c>
      <c r="J485">
        <v>424795.21405696898</v>
      </c>
      <c r="K485">
        <v>542730.27348518395</v>
      </c>
      <c r="L485">
        <v>6412003.2310485803</v>
      </c>
      <c r="M485">
        <v>1730095.8718061401</v>
      </c>
      <c r="N485">
        <v>4681907.3592424402</v>
      </c>
      <c r="O485">
        <v>-6870.0034618377704</v>
      </c>
      <c r="R485">
        <v>4675037.3557805996</v>
      </c>
    </row>
    <row r="486" spans="1:18" x14ac:dyDescent="0.25">
      <c r="A486" t="s">
        <v>166</v>
      </c>
      <c r="B486">
        <v>2018</v>
      </c>
      <c r="C486">
        <v>30973257.366537999</v>
      </c>
      <c r="D486">
        <v>30953036.1691713</v>
      </c>
      <c r="E486">
        <v>7283001.2515783301</v>
      </c>
      <c r="F486">
        <v>23690256.114959698</v>
      </c>
      <c r="G486">
        <v>18666411.969184902</v>
      </c>
      <c r="H486">
        <v>5023844.1457748404</v>
      </c>
      <c r="I486">
        <v>139301.581859589</v>
      </c>
      <c r="K486">
        <v>-139301.581859589</v>
      </c>
      <c r="L486">
        <v>5163145.7276344299</v>
      </c>
      <c r="M486">
        <v>1377288.220644</v>
      </c>
      <c r="N486">
        <v>3785857.5069904299</v>
      </c>
      <c r="O486">
        <v>-56169.992685318</v>
      </c>
      <c r="R486">
        <v>3729687.5143051101</v>
      </c>
    </row>
    <row r="487" spans="1:18" x14ac:dyDescent="0.25">
      <c r="A487" t="s">
        <v>166</v>
      </c>
      <c r="B487">
        <v>2019</v>
      </c>
      <c r="C487">
        <v>33649516.988992698</v>
      </c>
      <c r="D487">
        <v>33546440.6478405</v>
      </c>
      <c r="E487">
        <v>7430086.2580537796</v>
      </c>
      <c r="F487">
        <v>26219430.7309389</v>
      </c>
      <c r="G487">
        <v>18092352.070808399</v>
      </c>
      <c r="H487">
        <v>8127078.6601304999</v>
      </c>
      <c r="I487">
        <v>732578.28176021599</v>
      </c>
      <c r="K487">
        <v>-732578.28176021599</v>
      </c>
      <c r="L487">
        <v>8859656.9418907203</v>
      </c>
      <c r="M487">
        <v>2376891.34299755</v>
      </c>
      <c r="N487">
        <v>6482765.5988931702</v>
      </c>
      <c r="O487">
        <v>-169339.703321457</v>
      </c>
      <c r="R487">
        <v>6313425.8955717096</v>
      </c>
    </row>
    <row r="488" spans="1:18" x14ac:dyDescent="0.25">
      <c r="A488" t="s">
        <v>166</v>
      </c>
      <c r="B488">
        <v>2020</v>
      </c>
      <c r="C488">
        <v>31582552.9253483</v>
      </c>
      <c r="D488">
        <v>31533851.122379299</v>
      </c>
      <c r="E488">
        <v>6989275.0260829898</v>
      </c>
      <c r="F488">
        <v>24593277.8992653</v>
      </c>
      <c r="G488">
        <v>19318759.377718002</v>
      </c>
      <c r="H488">
        <v>5274518.5215473203</v>
      </c>
      <c r="I488">
        <v>2480394.1512107798</v>
      </c>
      <c r="K488">
        <v>-2480394.1512107798</v>
      </c>
      <c r="L488">
        <v>7754912.6727580996</v>
      </c>
      <c r="M488">
        <v>1666054.7015666999</v>
      </c>
      <c r="N488">
        <v>6088857.97119141</v>
      </c>
      <c r="O488">
        <v>-137044.60835456799</v>
      </c>
      <c r="R488">
        <v>5951813.3628368396</v>
      </c>
    </row>
    <row r="489" spans="1:18" x14ac:dyDescent="0.25">
      <c r="A489" t="s">
        <v>711</v>
      </c>
      <c r="B489">
        <v>2018</v>
      </c>
      <c r="C489">
        <v>4081406.0816460801</v>
      </c>
      <c r="D489">
        <v>3865234.5527158999</v>
      </c>
      <c r="H489">
        <v>465079.76935660798</v>
      </c>
      <c r="I489">
        <v>-13690.7718988657</v>
      </c>
      <c r="J489">
        <v>26362.4932842255</v>
      </c>
      <c r="K489">
        <v>40053.2651830912</v>
      </c>
      <c r="L489">
        <v>451388.99745774298</v>
      </c>
      <c r="M489">
        <v>102680.216741204</v>
      </c>
      <c r="N489">
        <v>348708.78071653802</v>
      </c>
      <c r="R489">
        <v>348708.78071653802</v>
      </c>
    </row>
    <row r="490" spans="1:18" x14ac:dyDescent="0.25">
      <c r="A490" t="s">
        <v>711</v>
      </c>
      <c r="B490">
        <v>2019</v>
      </c>
      <c r="C490">
        <v>3759153.1690679798</v>
      </c>
      <c r="D490">
        <v>3754665.1866524201</v>
      </c>
      <c r="H490">
        <v>178257.71858656401</v>
      </c>
      <c r="I490">
        <v>-30346.400248169899</v>
      </c>
      <c r="J490">
        <v>8838.9100489616394</v>
      </c>
      <c r="K490">
        <v>39185.310297131502</v>
      </c>
      <c r="L490">
        <v>147911.31833839399</v>
      </c>
      <c r="M490">
        <v>31714.701269984202</v>
      </c>
      <c r="N490">
        <v>116196.61706841001</v>
      </c>
      <c r="R490">
        <v>116196.61706841001</v>
      </c>
    </row>
    <row r="491" spans="1:18" x14ac:dyDescent="0.25">
      <c r="A491" t="s">
        <v>711</v>
      </c>
      <c r="B491">
        <v>2020</v>
      </c>
      <c r="C491">
        <v>4983491.9935506601</v>
      </c>
      <c r="D491">
        <v>4844491.0933083296</v>
      </c>
      <c r="H491">
        <v>133142.72818684601</v>
      </c>
      <c r="I491">
        <v>-66487.921341061607</v>
      </c>
      <c r="J491">
        <v>4820.0460481643704</v>
      </c>
      <c r="K491">
        <v>71307.967389226003</v>
      </c>
      <c r="L491">
        <v>66654.806845784202</v>
      </c>
      <c r="M491">
        <v>51831.447308659597</v>
      </c>
      <c r="N491">
        <v>14823.359537124599</v>
      </c>
      <c r="R491">
        <v>14823.359537124599</v>
      </c>
    </row>
    <row r="492" spans="1:18" x14ac:dyDescent="0.25">
      <c r="A492" t="s">
        <v>712</v>
      </c>
      <c r="B492">
        <v>2011</v>
      </c>
      <c r="C492">
        <v>2206168.6612248402</v>
      </c>
      <c r="D492">
        <v>2171732.3224544502</v>
      </c>
      <c r="E492">
        <v>1532878.86526585</v>
      </c>
      <c r="F492">
        <v>673289.79595899605</v>
      </c>
      <c r="G492">
        <v>524593.42126846302</v>
      </c>
      <c r="H492">
        <v>148696.374690533</v>
      </c>
      <c r="I492">
        <v>-116898.83582592</v>
      </c>
      <c r="J492">
        <v>3166.5598869323699</v>
      </c>
      <c r="K492">
        <v>120065.395712852</v>
      </c>
      <c r="L492">
        <v>31797.538864612601</v>
      </c>
      <c r="M492">
        <v>4881.7798256874103</v>
      </c>
      <c r="N492">
        <v>26915.7590389252</v>
      </c>
      <c r="O492">
        <v>-19131.299316883102</v>
      </c>
      <c r="R492">
        <v>7784.4597220420801</v>
      </c>
    </row>
    <row r="493" spans="1:18" x14ac:dyDescent="0.25">
      <c r="A493" t="s">
        <v>712</v>
      </c>
      <c r="B493">
        <v>2012</v>
      </c>
      <c r="C493">
        <v>2001211.95935011</v>
      </c>
      <c r="D493">
        <v>1961907.61034489</v>
      </c>
      <c r="E493">
        <v>1468327.7328371999</v>
      </c>
      <c r="F493">
        <v>532884.22651290905</v>
      </c>
      <c r="G493">
        <v>627766.30411148095</v>
      </c>
      <c r="H493">
        <v>-94882.077598571806</v>
      </c>
      <c r="I493">
        <v>-127290.926778316</v>
      </c>
      <c r="J493">
        <v>1792.8299546241799</v>
      </c>
      <c r="K493">
        <v>129083.75673294099</v>
      </c>
      <c r="L493">
        <v>-222173.00437688801</v>
      </c>
      <c r="M493">
        <v>125911.82681322101</v>
      </c>
      <c r="N493">
        <v>-348084.83119010902</v>
      </c>
      <c r="O493">
        <v>-89089.857745170593</v>
      </c>
      <c r="R493">
        <v>-437174.68893528002</v>
      </c>
    </row>
    <row r="494" spans="1:18" x14ac:dyDescent="0.25">
      <c r="A494" t="s">
        <v>712</v>
      </c>
      <c r="B494">
        <v>2013</v>
      </c>
      <c r="C494">
        <v>1652026.6854524601</v>
      </c>
      <c r="D494">
        <v>1621552.76041031</v>
      </c>
      <c r="E494">
        <v>1247974.0060091</v>
      </c>
      <c r="F494">
        <v>404052.67944335903</v>
      </c>
      <c r="G494">
        <v>456866.05551242799</v>
      </c>
      <c r="H494">
        <v>-52813.376069068901</v>
      </c>
      <c r="I494">
        <v>-73938.726496696501</v>
      </c>
      <c r="J494">
        <v>1214.10059928894</v>
      </c>
      <c r="K494">
        <v>75152.827095985398</v>
      </c>
      <c r="L494">
        <v>-126752.102565765</v>
      </c>
      <c r="M494">
        <v>25981.7528247833</v>
      </c>
      <c r="N494">
        <v>-152733.855390549</v>
      </c>
      <c r="O494">
        <v>-147148.99263381999</v>
      </c>
      <c r="R494">
        <v>-299882.848024368</v>
      </c>
    </row>
    <row r="495" spans="1:18" x14ac:dyDescent="0.25">
      <c r="A495" t="s">
        <v>712</v>
      </c>
      <c r="B495">
        <v>2014</v>
      </c>
      <c r="C495">
        <v>1480631.91413879</v>
      </c>
      <c r="D495">
        <v>1440241.1464810399</v>
      </c>
      <c r="E495">
        <v>1073240.3977632499</v>
      </c>
      <c r="F495">
        <v>407391.51637554198</v>
      </c>
      <c r="G495">
        <v>549357.98814296699</v>
      </c>
      <c r="H495">
        <v>-141966.471767426</v>
      </c>
      <c r="I495">
        <v>-56285.786736011498</v>
      </c>
      <c r="J495">
        <v>979.829943180084</v>
      </c>
      <c r="K495">
        <v>57265.616679191597</v>
      </c>
      <c r="L495">
        <v>-198252.25850343701</v>
      </c>
      <c r="M495">
        <v>16439.369046688102</v>
      </c>
      <c r="N495">
        <v>-214691.62755012501</v>
      </c>
      <c r="O495">
        <v>-106474.85382556899</v>
      </c>
      <c r="R495">
        <v>-321166.48137569398</v>
      </c>
    </row>
    <row r="496" spans="1:18" x14ac:dyDescent="0.25">
      <c r="A496" t="s">
        <v>712</v>
      </c>
      <c r="B496">
        <v>2015</v>
      </c>
      <c r="C496">
        <v>1301496.7264652301</v>
      </c>
      <c r="D496">
        <v>1253851.4263629899</v>
      </c>
      <c r="E496">
        <v>615277.91304588295</v>
      </c>
      <c r="F496">
        <v>686218.81341934204</v>
      </c>
      <c r="G496">
        <v>704560.14575958299</v>
      </c>
      <c r="H496">
        <v>-18341.3323402405</v>
      </c>
      <c r="I496">
        <v>-63562.203454971299</v>
      </c>
      <c r="J496">
        <v>1159.50951576233</v>
      </c>
      <c r="K496">
        <v>64721.712970733599</v>
      </c>
      <c r="L496">
        <v>-81903.535795211807</v>
      </c>
      <c r="M496">
        <v>33731.185913085901</v>
      </c>
      <c r="N496">
        <v>-115634.72170829801</v>
      </c>
      <c r="O496">
        <v>-2108.1991195678702</v>
      </c>
      <c r="R496">
        <v>-117742.92082786599</v>
      </c>
    </row>
    <row r="497" spans="1:18" x14ac:dyDescent="0.25">
      <c r="A497" t="s">
        <v>712</v>
      </c>
      <c r="B497">
        <v>2016</v>
      </c>
      <c r="C497">
        <v>1510997.5331544899</v>
      </c>
      <c r="D497">
        <v>1469981.4877271701</v>
      </c>
      <c r="E497">
        <v>759636.35010719299</v>
      </c>
      <c r="F497">
        <v>751361.18304729497</v>
      </c>
      <c r="G497">
        <v>668729.44240570103</v>
      </c>
      <c r="H497">
        <v>82631.740641593904</v>
      </c>
      <c r="I497">
        <v>101580.673909187</v>
      </c>
      <c r="J497">
        <v>1559.0894460678101</v>
      </c>
      <c r="K497">
        <v>-100021.58446312</v>
      </c>
      <c r="L497">
        <v>184212.41455078099</v>
      </c>
      <c r="M497">
        <v>14511.5248441696</v>
      </c>
      <c r="N497">
        <v>169700.88970661201</v>
      </c>
      <c r="O497">
        <v>-3118.1788921356201</v>
      </c>
      <c r="R497">
        <v>166582.71081447601</v>
      </c>
    </row>
    <row r="498" spans="1:18" x14ac:dyDescent="0.25">
      <c r="A498" t="s">
        <v>712</v>
      </c>
      <c r="B498">
        <v>2017</v>
      </c>
      <c r="C498">
        <v>1247592.6286697399</v>
      </c>
      <c r="D498">
        <v>1199388.1043791799</v>
      </c>
      <c r="E498">
        <v>874894.94086503994</v>
      </c>
      <c r="F498">
        <v>372697.687804699</v>
      </c>
      <c r="G498">
        <v>315791.15912914299</v>
      </c>
      <c r="H498">
        <v>56906.528675556197</v>
      </c>
      <c r="I498">
        <v>-8473.0042695999091</v>
      </c>
      <c r="J498">
        <v>1832.0009231567401</v>
      </c>
      <c r="K498">
        <v>10305.0051927567</v>
      </c>
      <c r="L498">
        <v>48433.524405956297</v>
      </c>
      <c r="M498">
        <v>687.00034618377697</v>
      </c>
      <c r="N498">
        <v>47746.524059772499</v>
      </c>
      <c r="O498">
        <v>-458.00023078918503</v>
      </c>
      <c r="R498">
        <v>47288.5238289833</v>
      </c>
    </row>
    <row r="499" spans="1:18" x14ac:dyDescent="0.25">
      <c r="A499" t="s">
        <v>712</v>
      </c>
      <c r="B499">
        <v>2018</v>
      </c>
      <c r="C499">
        <v>1231246.2396621699</v>
      </c>
      <c r="D499">
        <v>1220798.6210227001</v>
      </c>
      <c r="E499">
        <v>894787.98347711598</v>
      </c>
      <c r="F499">
        <v>336458.25618505501</v>
      </c>
      <c r="G499">
        <v>391280.16904592502</v>
      </c>
      <c r="H499">
        <v>-54821.912860870398</v>
      </c>
      <c r="I499">
        <v>-27410.956430435199</v>
      </c>
      <c r="J499">
        <v>1909.7797513008099</v>
      </c>
      <c r="K499">
        <v>29320.736181736</v>
      </c>
      <c r="L499">
        <v>-82232.869291305498</v>
      </c>
      <c r="M499">
        <v>18199.077630043001</v>
      </c>
      <c r="N499">
        <v>-100431.94692134899</v>
      </c>
      <c r="O499">
        <v>-674.03991222381603</v>
      </c>
      <c r="R499">
        <v>-101105.98683357199</v>
      </c>
    </row>
    <row r="500" spans="1:18" x14ac:dyDescent="0.25">
      <c r="A500" t="s">
        <v>712</v>
      </c>
      <c r="B500">
        <v>2019</v>
      </c>
      <c r="C500">
        <v>1140956.9286108001</v>
      </c>
      <c r="D500">
        <v>1128195.09589672</v>
      </c>
      <c r="E500">
        <v>803750.04112720501</v>
      </c>
      <c r="F500">
        <v>337206.88748359698</v>
      </c>
      <c r="G500">
        <v>475991.81824922602</v>
      </c>
      <c r="H500">
        <v>-138784.93076562899</v>
      </c>
      <c r="I500">
        <v>-12270.992994308501</v>
      </c>
      <c r="J500">
        <v>858.96950960159302</v>
      </c>
      <c r="K500">
        <v>13129.962503910099</v>
      </c>
      <c r="L500">
        <v>-151055.923759937</v>
      </c>
      <c r="M500">
        <v>8589.6950960159302</v>
      </c>
      <c r="N500">
        <v>-159645.61885595301</v>
      </c>
      <c r="O500">
        <v>-2576.90852880478</v>
      </c>
      <c r="R500">
        <v>-162222.527384758</v>
      </c>
    </row>
    <row r="501" spans="1:18" x14ac:dyDescent="0.25">
      <c r="A501" t="s">
        <v>712</v>
      </c>
      <c r="B501">
        <v>2020</v>
      </c>
      <c r="C501">
        <v>1179829.49192524</v>
      </c>
      <c r="D501">
        <v>1140528.2695293401</v>
      </c>
      <c r="E501">
        <v>822154.39012050605</v>
      </c>
      <c r="F501">
        <v>357675.10180473299</v>
      </c>
      <c r="G501">
        <v>274768.77675056498</v>
      </c>
      <c r="H501">
        <v>82906.325054168701</v>
      </c>
      <c r="I501">
        <v>10080.140614509601</v>
      </c>
      <c r="J501">
        <v>906.08005523681595</v>
      </c>
      <c r="K501">
        <v>-9174.0605592727698</v>
      </c>
      <c r="L501">
        <v>92986.465668678298</v>
      </c>
      <c r="M501">
        <v>7022.1204280853299</v>
      </c>
      <c r="N501">
        <v>85964.345240593</v>
      </c>
      <c r="O501">
        <v>-566.30003452301003</v>
      </c>
      <c r="R501">
        <v>85398.045206069903</v>
      </c>
    </row>
    <row r="502" spans="1:18" x14ac:dyDescent="0.25">
      <c r="A502" t="s">
        <v>713</v>
      </c>
      <c r="B502">
        <v>2011</v>
      </c>
      <c r="C502">
        <v>101634970.650673</v>
      </c>
      <c r="D502">
        <v>101236726.65595999</v>
      </c>
      <c r="E502">
        <v>68978963.084220901</v>
      </c>
      <c r="F502">
        <v>32656007.566452</v>
      </c>
      <c r="G502">
        <v>23780855.684280399</v>
      </c>
      <c r="H502">
        <v>8875151.8821716309</v>
      </c>
      <c r="I502">
        <v>536594.99287605297</v>
      </c>
      <c r="J502">
        <v>2888561.9616508498</v>
      </c>
      <c r="K502">
        <v>2351966.9687748002</v>
      </c>
      <c r="L502">
        <v>9411746.87504768</v>
      </c>
      <c r="M502">
        <v>2707541.96405411</v>
      </c>
      <c r="N502">
        <v>6704204.9109935798</v>
      </c>
      <c r="O502">
        <v>-940010.98752021801</v>
      </c>
      <c r="R502">
        <v>5764193.92347336</v>
      </c>
    </row>
    <row r="503" spans="1:18" x14ac:dyDescent="0.25">
      <c r="A503" t="s">
        <v>713</v>
      </c>
      <c r="B503">
        <v>2012</v>
      </c>
      <c r="C503">
        <v>103267332.051992</v>
      </c>
      <c r="D503">
        <v>102478640.05923299</v>
      </c>
      <c r="E503">
        <v>70448831.853270501</v>
      </c>
      <c r="F503">
        <v>32818500.198721901</v>
      </c>
      <c r="G503">
        <v>25513645.765781399</v>
      </c>
      <c r="H503">
        <v>7304854.4329404803</v>
      </c>
      <c r="I503">
        <v>586116.99461936997</v>
      </c>
      <c r="J503">
        <v>1280273.9882469201</v>
      </c>
      <c r="K503">
        <v>694156.99362754798</v>
      </c>
      <c r="L503">
        <v>7890971.4275598498</v>
      </c>
      <c r="M503">
        <v>2201314.9797916398</v>
      </c>
      <c r="N503">
        <v>5689656.4477682104</v>
      </c>
      <c r="O503">
        <v>95885.499119758606</v>
      </c>
      <c r="R503">
        <v>5785541.94688797</v>
      </c>
    </row>
    <row r="504" spans="1:18" x14ac:dyDescent="0.25">
      <c r="A504" t="s">
        <v>713</v>
      </c>
      <c r="B504">
        <v>2013</v>
      </c>
      <c r="C504">
        <v>90875689.066171601</v>
      </c>
      <c r="D504">
        <v>90496940.746307403</v>
      </c>
      <c r="E504">
        <v>61347161.417484298</v>
      </c>
      <c r="F504">
        <v>29528527.6486874</v>
      </c>
      <c r="G504">
        <v>21509381.3281059</v>
      </c>
      <c r="H504">
        <v>8019146.3205814399</v>
      </c>
      <c r="I504">
        <v>1326248.2695579501</v>
      </c>
      <c r="J504">
        <v>1331281.4698219299</v>
      </c>
      <c r="K504">
        <v>5033.2002639770499</v>
      </c>
      <c r="L504">
        <v>9345394.5901393909</v>
      </c>
      <c r="M504">
        <v>2551832.5338363601</v>
      </c>
      <c r="N504">
        <v>6793562.0563030196</v>
      </c>
      <c r="O504">
        <v>-32715.801715850801</v>
      </c>
      <c r="R504">
        <v>6760846.2545871697</v>
      </c>
    </row>
    <row r="505" spans="1:18" x14ac:dyDescent="0.25">
      <c r="A505" t="s">
        <v>713</v>
      </c>
      <c r="B505">
        <v>2014</v>
      </c>
      <c r="C505">
        <v>85007247.839212403</v>
      </c>
      <c r="D505">
        <v>84735014.925956696</v>
      </c>
      <c r="E505">
        <v>57406415.395259902</v>
      </c>
      <c r="F505">
        <v>27600832.443952601</v>
      </c>
      <c r="G505">
        <v>21093009.427070599</v>
      </c>
      <c r="H505">
        <v>6507823.01688194</v>
      </c>
      <c r="I505">
        <v>1578502.7768611901</v>
      </c>
      <c r="J505">
        <v>1411578.06873322</v>
      </c>
      <c r="K505">
        <v>-166924.708127975</v>
      </c>
      <c r="L505">
        <v>8086325.7937431298</v>
      </c>
      <c r="M505">
        <v>2093840.8019542701</v>
      </c>
      <c r="N505">
        <v>5992484.9917888604</v>
      </c>
      <c r="O505">
        <v>2165540.0054454799</v>
      </c>
      <c r="R505">
        <v>8158024.9972343398</v>
      </c>
    </row>
    <row r="506" spans="1:18" x14ac:dyDescent="0.25">
      <c r="A506" t="s">
        <v>713</v>
      </c>
      <c r="B506">
        <v>2015</v>
      </c>
      <c r="C506">
        <v>89059195.8016157</v>
      </c>
      <c r="D506">
        <v>88890664.708614305</v>
      </c>
      <c r="E506">
        <v>59223611.840605699</v>
      </c>
      <c r="F506">
        <v>29835583.961010002</v>
      </c>
      <c r="G506">
        <v>21865514.191985101</v>
      </c>
      <c r="H506">
        <v>7970069.7690248499</v>
      </c>
      <c r="I506">
        <v>293534.28781032597</v>
      </c>
      <c r="J506">
        <v>1466555.3390979799</v>
      </c>
      <c r="K506">
        <v>1173021.0512876499</v>
      </c>
      <c r="L506">
        <v>8263604.0568351699</v>
      </c>
      <c r="M506">
        <v>2241128.7069320702</v>
      </c>
      <c r="N506">
        <v>6022475.3499031104</v>
      </c>
      <c r="O506">
        <v>60269.397497177102</v>
      </c>
      <c r="R506">
        <v>6082744.7474002801</v>
      </c>
    </row>
    <row r="507" spans="1:18" x14ac:dyDescent="0.25">
      <c r="A507" t="s">
        <v>713</v>
      </c>
      <c r="B507">
        <v>2016</v>
      </c>
      <c r="C507">
        <v>98603705.978393599</v>
      </c>
      <c r="D507">
        <v>98047643.412351593</v>
      </c>
      <c r="E507">
        <v>64708682.0483208</v>
      </c>
      <c r="F507">
        <v>33895023.930072799</v>
      </c>
      <c r="G507">
        <v>25021634.871959701</v>
      </c>
      <c r="H507">
        <v>8873389.0581131</v>
      </c>
      <c r="I507">
        <v>932673.94304275501</v>
      </c>
      <c r="J507">
        <v>1755552.0927905999</v>
      </c>
      <c r="K507">
        <v>822878.14974784898</v>
      </c>
      <c r="L507">
        <v>9806063.0011558495</v>
      </c>
      <c r="M507">
        <v>2573707.84282684</v>
      </c>
      <c r="N507">
        <v>7232355.15832901</v>
      </c>
      <c r="O507">
        <v>-94447.994232177705</v>
      </c>
      <c r="R507">
        <v>7137907.1640968304</v>
      </c>
    </row>
    <row r="508" spans="1:18" x14ac:dyDescent="0.25">
      <c r="A508" t="s">
        <v>713</v>
      </c>
      <c r="B508">
        <v>2017</v>
      </c>
      <c r="C508">
        <v>96591325.265765205</v>
      </c>
      <c r="D508">
        <v>96131757.953167006</v>
      </c>
      <c r="E508">
        <v>63392506.731748603</v>
      </c>
      <c r="F508">
        <v>33198818.534016602</v>
      </c>
      <c r="G508">
        <v>26157136.008739501</v>
      </c>
      <c r="H508">
        <v>7041682.5252771396</v>
      </c>
      <c r="I508">
        <v>2276999.7578859301</v>
      </c>
      <c r="J508">
        <v>1714406.02004528</v>
      </c>
      <c r="K508">
        <v>-562593.737840652</v>
      </c>
      <c r="L508">
        <v>9318682.2831630707</v>
      </c>
      <c r="M508">
        <v>2377710.9825611101</v>
      </c>
      <c r="N508">
        <v>6940971.3006019602</v>
      </c>
      <c r="O508">
        <v>-218786.45360469801</v>
      </c>
      <c r="R508">
        <v>6722184.8469972601</v>
      </c>
    </row>
    <row r="509" spans="1:18" x14ac:dyDescent="0.25">
      <c r="A509" t="s">
        <v>713</v>
      </c>
      <c r="B509">
        <v>2018</v>
      </c>
      <c r="C509">
        <v>94892187.890410393</v>
      </c>
      <c r="D509">
        <v>94569873.499274299</v>
      </c>
      <c r="E509">
        <v>62533347.480297104</v>
      </c>
      <c r="F509">
        <v>32358840.410113301</v>
      </c>
      <c r="G509">
        <v>25017476.812004998</v>
      </c>
      <c r="H509">
        <v>7341363.5981082898</v>
      </c>
      <c r="I509">
        <v>844986.37676239002</v>
      </c>
      <c r="J509">
        <v>1779262.5510692601</v>
      </c>
      <c r="K509">
        <v>934276.17430686997</v>
      </c>
      <c r="L509">
        <v>8186349.9748706799</v>
      </c>
      <c r="M509">
        <v>2038420.74394226</v>
      </c>
      <c r="N509">
        <v>6147929.2309284201</v>
      </c>
      <c r="O509">
        <v>-512871.88589572901</v>
      </c>
      <c r="R509">
        <v>5635057.3450326901</v>
      </c>
    </row>
    <row r="510" spans="1:18" x14ac:dyDescent="0.25">
      <c r="A510" t="s">
        <v>713</v>
      </c>
      <c r="B510">
        <v>2019</v>
      </c>
      <c r="C510">
        <v>67580922.785520598</v>
      </c>
      <c r="D510">
        <v>66898346.333146103</v>
      </c>
      <c r="E510">
        <v>39684269.0449953</v>
      </c>
      <c r="F510">
        <v>27896653.740525201</v>
      </c>
      <c r="G510">
        <v>22053190.492153201</v>
      </c>
      <c r="H510">
        <v>5843463.2483720798</v>
      </c>
      <c r="I510">
        <v>797314.86117839802</v>
      </c>
      <c r="J510">
        <v>1811227.73897648</v>
      </c>
      <c r="K510">
        <v>1013912.87779808</v>
      </c>
      <c r="L510">
        <v>6640778.1095504798</v>
      </c>
      <c r="M510">
        <v>1618045.7241535201</v>
      </c>
      <c r="N510">
        <v>5022732.3853969602</v>
      </c>
      <c r="O510">
        <v>-304408.02335739101</v>
      </c>
      <c r="R510">
        <v>4718324.3620395698</v>
      </c>
    </row>
    <row r="511" spans="1:18" x14ac:dyDescent="0.25">
      <c r="A511" t="s">
        <v>713</v>
      </c>
      <c r="B511">
        <v>2020</v>
      </c>
      <c r="C511">
        <v>72285387.129783601</v>
      </c>
      <c r="D511">
        <v>72096649.414300904</v>
      </c>
      <c r="E511">
        <v>42207774.262428299</v>
      </c>
      <c r="F511">
        <v>30077612.867355298</v>
      </c>
      <c r="G511">
        <v>22642736.3574505</v>
      </c>
      <c r="H511">
        <v>7434876.5099048596</v>
      </c>
      <c r="I511">
        <v>1244742.60210991</v>
      </c>
      <c r="J511">
        <v>1717165.8408641799</v>
      </c>
      <c r="K511">
        <v>472423.238754272</v>
      </c>
      <c r="L511">
        <v>8679619.1120147705</v>
      </c>
      <c r="M511">
        <v>2154852.0767688798</v>
      </c>
      <c r="N511">
        <v>6524767.0352459</v>
      </c>
      <c r="O511">
        <v>607897.54986763</v>
      </c>
      <c r="R511">
        <v>7132664.58511353</v>
      </c>
    </row>
    <row r="512" spans="1:18" x14ac:dyDescent="0.25">
      <c r="A512" t="s">
        <v>714</v>
      </c>
      <c r="B512">
        <v>2019</v>
      </c>
      <c r="C512">
        <v>32226272.472739201</v>
      </c>
      <c r="D512">
        <v>32146658.066630401</v>
      </c>
      <c r="E512">
        <v>27241005.690217</v>
      </c>
      <c r="F512">
        <v>4985266.7825221997</v>
      </c>
      <c r="G512">
        <v>7316329.7613859214</v>
      </c>
      <c r="H512">
        <v>-2331062.9788637199</v>
      </c>
      <c r="I512">
        <v>-168595.21293640099</v>
      </c>
      <c r="J512">
        <v>45661.203503608704</v>
      </c>
      <c r="K512">
        <v>214256.41644001001</v>
      </c>
      <c r="L512">
        <v>-2499658.1918001198</v>
      </c>
      <c r="M512">
        <v>-323140.824794769</v>
      </c>
      <c r="N512">
        <v>-2176517.3670053501</v>
      </c>
      <c r="O512">
        <v>296212.42272853898</v>
      </c>
      <c r="R512">
        <v>-1880304.9442768099</v>
      </c>
    </row>
    <row r="513" spans="1:18" x14ac:dyDescent="0.25">
      <c r="A513" t="s">
        <v>714</v>
      </c>
      <c r="B513">
        <v>2020</v>
      </c>
      <c r="C513">
        <v>33078889.913559001</v>
      </c>
      <c r="D513">
        <v>32979310.505390201</v>
      </c>
      <c r="E513">
        <v>27329915.9419537</v>
      </c>
      <c r="F513">
        <v>5748973.9716053</v>
      </c>
      <c r="G513">
        <v>6162344.3055152902</v>
      </c>
      <c r="H513">
        <v>-413370.333909988</v>
      </c>
      <c r="I513">
        <v>-125053.210258484</v>
      </c>
      <c r="J513">
        <v>52105.504274368301</v>
      </c>
      <c r="K513">
        <v>177158.714532852</v>
      </c>
      <c r="L513">
        <v>-538423.54416847206</v>
      </c>
      <c r="M513">
        <v>110000.509023666</v>
      </c>
      <c r="N513">
        <v>-648424.05319213902</v>
      </c>
      <c r="O513">
        <v>123895.310163498</v>
      </c>
      <c r="R513">
        <v>-524528.74302864098</v>
      </c>
    </row>
    <row r="514" spans="1:18" x14ac:dyDescent="0.25">
      <c r="A514" t="s">
        <v>715</v>
      </c>
      <c r="B514">
        <v>2017</v>
      </c>
      <c r="C514">
        <v>15600979.022383699</v>
      </c>
      <c r="D514">
        <v>15545414.2087698</v>
      </c>
      <c r="E514">
        <v>8602127.7076005898</v>
      </c>
      <c r="F514">
        <v>6998851.3147831</v>
      </c>
      <c r="G514">
        <v>4728797.1585988998</v>
      </c>
      <c r="H514">
        <v>2270054.1561842002</v>
      </c>
      <c r="I514">
        <v>-187531.24594688401</v>
      </c>
      <c r="J514">
        <v>47461.611628532402</v>
      </c>
      <c r="K514">
        <v>234992.857575417</v>
      </c>
      <c r="L514">
        <v>2082522.91023731</v>
      </c>
      <c r="M514">
        <v>596164.14606571198</v>
      </c>
      <c r="N514">
        <v>1486358.7641716001</v>
      </c>
      <c r="O514">
        <v>-21994.4053888321</v>
      </c>
      <c r="R514">
        <v>1464364.3587827701</v>
      </c>
    </row>
    <row r="515" spans="1:18" x14ac:dyDescent="0.25">
      <c r="A515" t="s">
        <v>715</v>
      </c>
      <c r="B515">
        <v>2018</v>
      </c>
      <c r="C515">
        <v>15879428.263306599</v>
      </c>
      <c r="D515">
        <v>15808649.765253101</v>
      </c>
      <c r="E515">
        <v>8822267.5573825799</v>
      </c>
      <c r="F515">
        <v>7057160.7059240304</v>
      </c>
      <c r="G515">
        <v>4557046.3746786099</v>
      </c>
      <c r="H515">
        <v>2500114.33124542</v>
      </c>
      <c r="I515">
        <v>-113245.59688568101</v>
      </c>
      <c r="J515">
        <v>41378.198862075798</v>
      </c>
      <c r="K515">
        <v>154623.79574775699</v>
      </c>
      <c r="L515">
        <v>2386868.7343597398</v>
      </c>
      <c r="M515">
        <v>660962.28182315803</v>
      </c>
      <c r="N515">
        <v>1725906.4525365799</v>
      </c>
      <c r="O515">
        <v>-19600.199460983298</v>
      </c>
      <c r="R515">
        <v>1706306.2530755999</v>
      </c>
    </row>
    <row r="516" spans="1:18" x14ac:dyDescent="0.25">
      <c r="A516" t="s">
        <v>715</v>
      </c>
      <c r="B516">
        <v>2019</v>
      </c>
      <c r="C516">
        <v>16987138.5034323</v>
      </c>
      <c r="D516">
        <v>16929769.2990303</v>
      </c>
      <c r="E516">
        <v>9442502.7245283108</v>
      </c>
      <c r="F516">
        <v>7544635.7789039603</v>
      </c>
      <c r="G516">
        <v>5226451.6010284396</v>
      </c>
      <c r="H516">
        <v>2318184.1778755202</v>
      </c>
      <c r="I516">
        <v>-29270.002245903001</v>
      </c>
      <c r="J516">
        <v>62052.404761314399</v>
      </c>
      <c r="K516">
        <v>91322.407007217407</v>
      </c>
      <c r="L516">
        <v>2288914.17562962</v>
      </c>
      <c r="M516">
        <v>622865.64779281605</v>
      </c>
      <c r="N516">
        <v>1666048.5278368001</v>
      </c>
      <c r="O516">
        <v>-14049.6010780334</v>
      </c>
      <c r="R516">
        <v>1651998.9267587699</v>
      </c>
    </row>
    <row r="517" spans="1:18" x14ac:dyDescent="0.25">
      <c r="A517" t="s">
        <v>715</v>
      </c>
      <c r="B517">
        <v>2020</v>
      </c>
      <c r="C517">
        <v>20861886.011362098</v>
      </c>
      <c r="D517">
        <v>20838728.009462401</v>
      </c>
      <c r="E517">
        <v>11585948.3504295</v>
      </c>
      <c r="F517">
        <v>9275937.6609325409</v>
      </c>
      <c r="G517">
        <v>6301292.3169136001</v>
      </c>
      <c r="H517">
        <v>2974645.3440189399</v>
      </c>
      <c r="I517">
        <v>-191053.51567268401</v>
      </c>
      <c r="J517">
        <v>38210.7031345367</v>
      </c>
      <c r="K517">
        <v>229264.21880721999</v>
      </c>
      <c r="L517">
        <v>2783591.8283462501</v>
      </c>
      <c r="M517">
        <v>761898.26250076306</v>
      </c>
      <c r="N517">
        <v>2021693.56584549</v>
      </c>
      <c r="O517">
        <v>-20842.2017097473</v>
      </c>
      <c r="R517">
        <v>2000851.3641357401</v>
      </c>
    </row>
    <row r="518" spans="1:18" x14ac:dyDescent="0.25">
      <c r="A518" t="s">
        <v>716</v>
      </c>
      <c r="B518">
        <v>2019</v>
      </c>
      <c r="C518">
        <v>1319739.03270292</v>
      </c>
      <c r="D518">
        <v>1319739.03270292</v>
      </c>
    </row>
    <row r="519" spans="1:18" x14ac:dyDescent="0.25">
      <c r="A519" t="s">
        <v>716</v>
      </c>
      <c r="B519">
        <v>2020</v>
      </c>
      <c r="C519">
        <v>1493595.2378951299</v>
      </c>
      <c r="D519">
        <v>1493595.2378951299</v>
      </c>
    </row>
    <row r="520" spans="1:18" x14ac:dyDescent="0.25">
      <c r="A520" t="s">
        <v>352</v>
      </c>
      <c r="B520">
        <v>2011</v>
      </c>
    </row>
    <row r="521" spans="1:18" x14ac:dyDescent="0.25">
      <c r="A521" t="s">
        <v>352</v>
      </c>
      <c r="B521">
        <v>2012</v>
      </c>
    </row>
    <row r="522" spans="1:18" x14ac:dyDescent="0.25">
      <c r="A522" t="s">
        <v>352</v>
      </c>
      <c r="B522">
        <v>2013</v>
      </c>
    </row>
    <row r="523" spans="1:18" x14ac:dyDescent="0.25">
      <c r="A523" t="s">
        <v>352</v>
      </c>
      <c r="B523">
        <v>2014</v>
      </c>
    </row>
    <row r="524" spans="1:18" x14ac:dyDescent="0.25">
      <c r="A524" t="s">
        <v>352</v>
      </c>
      <c r="B524">
        <v>2015</v>
      </c>
    </row>
    <row r="525" spans="1:18" x14ac:dyDescent="0.25">
      <c r="A525" t="s">
        <v>352</v>
      </c>
      <c r="B525">
        <v>2016</v>
      </c>
    </row>
    <row r="526" spans="1:18" x14ac:dyDescent="0.25">
      <c r="A526" t="s">
        <v>352</v>
      </c>
      <c r="B526">
        <v>2017</v>
      </c>
      <c r="C526">
        <v>8943.2105029478098</v>
      </c>
      <c r="D526">
        <v>8943.2105029478098</v>
      </c>
    </row>
    <row r="527" spans="1:18" x14ac:dyDescent="0.25">
      <c r="A527" t="s">
        <v>352</v>
      </c>
      <c r="B527">
        <v>2018</v>
      </c>
      <c r="C527">
        <v>8940.6030402258602</v>
      </c>
      <c r="D527">
        <v>8940.6030402258602</v>
      </c>
    </row>
    <row r="528" spans="1:18" x14ac:dyDescent="0.25">
      <c r="A528" t="s">
        <v>352</v>
      </c>
      <c r="B528">
        <v>2019</v>
      </c>
      <c r="C528">
        <v>9135.6516267187599</v>
      </c>
      <c r="D528">
        <v>9135.6516267187599</v>
      </c>
    </row>
    <row r="529" spans="1:18" x14ac:dyDescent="0.25">
      <c r="A529" t="s">
        <v>352</v>
      </c>
      <c r="B529">
        <v>2020</v>
      </c>
      <c r="C529">
        <v>10211.0785797441</v>
      </c>
      <c r="D529">
        <v>10211.0785797441</v>
      </c>
    </row>
    <row r="530" spans="1:18" x14ac:dyDescent="0.25">
      <c r="A530" t="s">
        <v>717</v>
      </c>
      <c r="B530">
        <v>2018</v>
      </c>
      <c r="C530">
        <v>892919.93734980596</v>
      </c>
      <c r="D530">
        <v>869246.16827280703</v>
      </c>
      <c r="H530">
        <v>-352.34018300630999</v>
      </c>
      <c r="I530">
        <v>-3457.3249329077098</v>
      </c>
      <c r="J530">
        <v>769.16201483979899</v>
      </c>
      <c r="K530">
        <v>4226.4869477475004</v>
      </c>
      <c r="L530">
        <v>-3809.6651159140201</v>
      </c>
      <c r="M530">
        <v>3669.9196113844901</v>
      </c>
      <c r="N530">
        <v>-7479.5847272985102</v>
      </c>
      <c r="O530">
        <v>543.77049809162804</v>
      </c>
      <c r="P530">
        <v>543.77049809162804</v>
      </c>
      <c r="R530">
        <v>-6935.8142292068796</v>
      </c>
    </row>
    <row r="531" spans="1:18" x14ac:dyDescent="0.25">
      <c r="A531" t="s">
        <v>717</v>
      </c>
      <c r="B531">
        <v>2019</v>
      </c>
      <c r="C531">
        <v>842064.32995538902</v>
      </c>
      <c r="D531">
        <v>807139.11801105598</v>
      </c>
      <c r="H531">
        <v>23808.053594377299</v>
      </c>
      <c r="I531">
        <v>-3846.7960473746198</v>
      </c>
      <c r="J531">
        <v>1035.7545376231999</v>
      </c>
      <c r="K531">
        <v>4882.5505849978199</v>
      </c>
      <c r="L531">
        <v>19961.2575470027</v>
      </c>
      <c r="M531">
        <v>5086.0117258731598</v>
      </c>
      <c r="N531">
        <v>14875.2458211295</v>
      </c>
      <c r="O531">
        <v>1522.5389951669299</v>
      </c>
      <c r="P531">
        <v>1522.5389951669299</v>
      </c>
      <c r="R531">
        <v>16397.784816296498</v>
      </c>
    </row>
    <row r="532" spans="1:18" x14ac:dyDescent="0.25">
      <c r="A532" t="s">
        <v>717</v>
      </c>
      <c r="B532">
        <v>2020</v>
      </c>
      <c r="C532">
        <v>1573913.86451019</v>
      </c>
      <c r="D532">
        <v>1535156.32286995</v>
      </c>
      <c r="H532">
        <v>42421.379240981601</v>
      </c>
      <c r="I532">
        <v>-4522.6988412359997</v>
      </c>
      <c r="J532">
        <v>5358.8995676265804</v>
      </c>
      <c r="K532">
        <v>9881.5984088625701</v>
      </c>
      <c r="L532">
        <v>37898.680399745703</v>
      </c>
      <c r="M532">
        <v>6922.9187390197203</v>
      </c>
      <c r="N532">
        <v>30975.761660725901</v>
      </c>
      <c r="O532">
        <v>1850.6358608207699</v>
      </c>
      <c r="P532">
        <v>1850.6358608207699</v>
      </c>
      <c r="R532">
        <v>32826.3975215467</v>
      </c>
    </row>
    <row r="533" spans="1:18" x14ac:dyDescent="0.25">
      <c r="A533" t="s">
        <v>718</v>
      </c>
      <c r="B533">
        <v>2011</v>
      </c>
      <c r="C533">
        <v>864258.56906189595</v>
      </c>
      <c r="D533">
        <v>852955.355867201</v>
      </c>
      <c r="H533">
        <v>8302.24310640779</v>
      </c>
      <c r="I533">
        <v>-2222.5535073969399</v>
      </c>
      <c r="J533">
        <v>1538.6540106034499</v>
      </c>
      <c r="K533">
        <v>3761.2075180003899</v>
      </c>
      <c r="L533">
        <v>6079.6895990108496</v>
      </c>
      <c r="M533">
        <v>11773.8309169192</v>
      </c>
      <c r="N533">
        <v>-5694.1413179083802</v>
      </c>
      <c r="O533">
        <v>-10353.445424996</v>
      </c>
      <c r="Q533">
        <v>10353.445424996</v>
      </c>
      <c r="R533">
        <v>-16047.586742904399</v>
      </c>
    </row>
    <row r="534" spans="1:18" x14ac:dyDescent="0.25">
      <c r="A534" t="s">
        <v>718</v>
      </c>
      <c r="B534">
        <v>2012</v>
      </c>
      <c r="C534">
        <v>862070.75952580897</v>
      </c>
      <c r="D534">
        <v>851291.28187323199</v>
      </c>
      <c r="H534">
        <v>-8355.5844874190607</v>
      </c>
      <c r="I534">
        <v>-2442.1742695338398</v>
      </c>
      <c r="J534">
        <v>943.63914754969403</v>
      </c>
      <c r="K534">
        <v>3385.8134170835401</v>
      </c>
      <c r="L534">
        <v>-10797.758756952901</v>
      </c>
      <c r="M534">
        <v>11142.4984243294</v>
      </c>
      <c r="N534">
        <v>-21940.257181282301</v>
      </c>
      <c r="O534">
        <v>-8074.2324089352396</v>
      </c>
      <c r="Q534">
        <v>8074.2324089352396</v>
      </c>
      <c r="R534">
        <v>-30014.489590217501</v>
      </c>
    </row>
    <row r="535" spans="1:18" x14ac:dyDescent="0.25">
      <c r="A535" t="s">
        <v>718</v>
      </c>
      <c r="B535">
        <v>2013</v>
      </c>
      <c r="C535">
        <v>886595.06172620005</v>
      </c>
      <c r="D535">
        <v>875733.00404174102</v>
      </c>
      <c r="H535">
        <v>-4382.5146260602696</v>
      </c>
      <c r="I535">
        <v>-1973.3332880637099</v>
      </c>
      <c r="J535">
        <v>1188.55959727402</v>
      </c>
      <c r="K535">
        <v>3161.8928853377301</v>
      </c>
      <c r="L535">
        <v>-6355.8479141239804</v>
      </c>
      <c r="M535">
        <v>9091.9739426917004</v>
      </c>
      <c r="N535">
        <v>-15447.821856815701</v>
      </c>
      <c r="O535">
        <v>-11335.778384559901</v>
      </c>
      <c r="Q535">
        <v>11335.778384559901</v>
      </c>
      <c r="R535">
        <v>-26783.6002413756</v>
      </c>
    </row>
    <row r="536" spans="1:18" x14ac:dyDescent="0.25">
      <c r="A536" t="s">
        <v>718</v>
      </c>
      <c r="B536">
        <v>2014</v>
      </c>
      <c r="C536">
        <v>667170.22718857403</v>
      </c>
      <c r="D536">
        <v>653527.30333443498</v>
      </c>
      <c r="H536">
        <v>-1118.4614636157601</v>
      </c>
      <c r="I536">
        <v>-1437.2883846490599</v>
      </c>
      <c r="J536">
        <v>1070.2346196626399</v>
      </c>
      <c r="K536">
        <v>2507.5230043116999</v>
      </c>
      <c r="L536">
        <v>-2555.7498482648298</v>
      </c>
      <c r="M536">
        <v>6117.4279117611804</v>
      </c>
      <c r="N536">
        <v>-8673.1777600260102</v>
      </c>
      <c r="O536">
        <v>-7429.8398942833401</v>
      </c>
      <c r="Q536">
        <v>7429.8398942833401</v>
      </c>
      <c r="R536">
        <v>-16103.0176543094</v>
      </c>
    </row>
    <row r="537" spans="1:18" x14ac:dyDescent="0.25">
      <c r="A537" t="s">
        <v>718</v>
      </c>
      <c r="B537">
        <v>2015</v>
      </c>
      <c r="C537">
        <v>658687.98260395497</v>
      </c>
      <c r="D537">
        <v>653706.29719585297</v>
      </c>
      <c r="H537">
        <v>-8538.9880105007705</v>
      </c>
      <c r="I537">
        <v>-800.05036416042401</v>
      </c>
      <c r="J537">
        <v>1127.2651180353801</v>
      </c>
      <c r="K537">
        <v>1927.3154821958101</v>
      </c>
      <c r="L537">
        <v>-9339.0383735724899</v>
      </c>
      <c r="M537">
        <v>6455.6505810816097</v>
      </c>
      <c r="N537">
        <v>-15794.688954654101</v>
      </c>
      <c r="O537">
        <v>-6915.8425419892701</v>
      </c>
      <c r="Q537">
        <v>6915.8425419892701</v>
      </c>
      <c r="R537">
        <v>-22710.5314977321</v>
      </c>
    </row>
    <row r="538" spans="1:18" x14ac:dyDescent="0.25">
      <c r="A538" t="s">
        <v>718</v>
      </c>
      <c r="B538">
        <v>2016</v>
      </c>
      <c r="C538">
        <v>654373.47394761699</v>
      </c>
      <c r="D538">
        <v>650970.90981243399</v>
      </c>
      <c r="H538">
        <v>-10354.972850976699</v>
      </c>
      <c r="I538">
        <v>-1245.2673982208801</v>
      </c>
      <c r="J538">
        <v>546.63085980646099</v>
      </c>
      <c r="K538">
        <v>1791.89825802734</v>
      </c>
      <c r="L538">
        <v>-11600.240249197601</v>
      </c>
      <c r="M538">
        <v>5547.0032292386904</v>
      </c>
      <c r="N538">
        <v>-17147.243478436299</v>
      </c>
      <c r="O538">
        <v>-6705.7209370347</v>
      </c>
      <c r="Q538">
        <v>6705.7209370347</v>
      </c>
      <c r="R538">
        <v>-23852.964415471</v>
      </c>
    </row>
    <row r="539" spans="1:18" x14ac:dyDescent="0.25">
      <c r="A539" t="s">
        <v>718</v>
      </c>
      <c r="B539">
        <v>2017</v>
      </c>
      <c r="C539">
        <v>764570.68544273602</v>
      </c>
      <c r="D539">
        <v>761536.16784195404</v>
      </c>
      <c r="H539">
        <v>-9604.2446996025701</v>
      </c>
      <c r="I539">
        <v>-1344.24775990937</v>
      </c>
      <c r="J539">
        <v>509.30607032756802</v>
      </c>
      <c r="K539">
        <v>1853.55383023694</v>
      </c>
      <c r="L539">
        <v>-10948.492459511899</v>
      </c>
      <c r="M539">
        <v>8154.1498534938401</v>
      </c>
      <c r="N539">
        <v>-19102.642313005799</v>
      </c>
      <c r="O539">
        <v>-7719.8357336692197</v>
      </c>
      <c r="Q539">
        <v>7719.8357336692197</v>
      </c>
      <c r="R539">
        <v>-26822.478046675002</v>
      </c>
    </row>
    <row r="540" spans="1:18" x14ac:dyDescent="0.25">
      <c r="A540" t="s">
        <v>718</v>
      </c>
      <c r="B540">
        <v>2018</v>
      </c>
      <c r="C540">
        <v>780828.72753153602</v>
      </c>
      <c r="D540">
        <v>737552.40664777695</v>
      </c>
      <c r="H540">
        <v>30743.852693819899</v>
      </c>
      <c r="I540">
        <v>-630.70732026736903</v>
      </c>
      <c r="J540">
        <v>1164.3068439015101</v>
      </c>
      <c r="K540">
        <v>1795.0141641688799</v>
      </c>
      <c r="L540">
        <v>30113.145373552499</v>
      </c>
      <c r="M540">
        <v>8730.8791469446805</v>
      </c>
      <c r="N540">
        <v>21382.266226607899</v>
      </c>
      <c r="O540">
        <v>-7741.1754791268004</v>
      </c>
      <c r="Q540">
        <v>7741.1754791268004</v>
      </c>
      <c r="R540">
        <v>13641.090747481099</v>
      </c>
    </row>
    <row r="541" spans="1:18" x14ac:dyDescent="0.25">
      <c r="A541" t="s">
        <v>718</v>
      </c>
      <c r="B541">
        <v>2019</v>
      </c>
      <c r="C541">
        <v>775499.75523859798</v>
      </c>
      <c r="D541">
        <v>770852.217352879</v>
      </c>
      <c r="H541">
        <v>-2122.4565653271802</v>
      </c>
      <c r="I541">
        <v>-2219.3277840722199</v>
      </c>
      <c r="J541">
        <v>832.14250058906202</v>
      </c>
      <c r="K541">
        <v>3051.47028466129</v>
      </c>
      <c r="L541">
        <v>-4341.7843493994096</v>
      </c>
      <c r="M541">
        <v>8043.7271339435501</v>
      </c>
      <c r="N541">
        <v>-12385.511483343</v>
      </c>
      <c r="O541">
        <v>-7988.6233038893897</v>
      </c>
      <c r="Q541">
        <v>7988.6233038893897</v>
      </c>
      <c r="R541">
        <v>-20374.1347872324</v>
      </c>
    </row>
    <row r="542" spans="1:18" x14ac:dyDescent="0.25">
      <c r="A542" t="s">
        <v>718</v>
      </c>
      <c r="B542">
        <v>2020</v>
      </c>
      <c r="C542">
        <v>907661.60160110297</v>
      </c>
      <c r="D542">
        <v>899727.765704219</v>
      </c>
      <c r="H542">
        <v>14530.1726773134</v>
      </c>
      <c r="I542">
        <v>-773.76718274186203</v>
      </c>
      <c r="J542">
        <v>1209.64524760262</v>
      </c>
      <c r="K542">
        <v>1983.4124303444901</v>
      </c>
      <c r="L542">
        <v>13756.4054945715</v>
      </c>
      <c r="M542">
        <v>14276.362611864301</v>
      </c>
      <c r="N542">
        <v>-519.95711729278401</v>
      </c>
      <c r="O542">
        <v>-11340.3578424139</v>
      </c>
      <c r="Q542">
        <v>11340.3578424139</v>
      </c>
      <c r="R542">
        <v>-11860.3149597066</v>
      </c>
    </row>
    <row r="543" spans="1:18" x14ac:dyDescent="0.25">
      <c r="A543" t="s">
        <v>719</v>
      </c>
      <c r="B543">
        <v>2018</v>
      </c>
      <c r="C543">
        <v>30004740.119576499</v>
      </c>
      <c r="D543">
        <v>29686429.959178001</v>
      </c>
      <c r="E543">
        <v>22936651.557922401</v>
      </c>
      <c r="F543">
        <v>7068088.56165409</v>
      </c>
      <c r="G543">
        <v>5312802.6771545401</v>
      </c>
      <c r="H543">
        <v>1755285.8844995501</v>
      </c>
      <c r="I543">
        <v>37785.019040107698</v>
      </c>
      <c r="J543">
        <v>95035.047888755798</v>
      </c>
      <c r="K543">
        <v>57250.0288486481</v>
      </c>
      <c r="L543">
        <v>1793070.9035396599</v>
      </c>
      <c r="M543">
        <v>475175.23944377899</v>
      </c>
      <c r="N543">
        <v>1317895.66409588</v>
      </c>
      <c r="O543">
        <v>273655.13789653801</v>
      </c>
      <c r="R543">
        <v>1591550.8019924201</v>
      </c>
    </row>
    <row r="544" spans="1:18" x14ac:dyDescent="0.25">
      <c r="A544" t="s">
        <v>719</v>
      </c>
      <c r="B544">
        <v>2019</v>
      </c>
      <c r="C544">
        <v>30590178.016424201</v>
      </c>
      <c r="D544">
        <v>30220579.464554802</v>
      </c>
      <c r="E544">
        <v>21808561.360001601</v>
      </c>
      <c r="F544">
        <v>8781616.6564226206</v>
      </c>
      <c r="G544">
        <v>6629182.5367212296</v>
      </c>
      <c r="H544">
        <v>2152434.1197013902</v>
      </c>
      <c r="I544">
        <v>53923.192977905303</v>
      </c>
      <c r="J544">
        <v>104476.186394691</v>
      </c>
      <c r="K544">
        <v>50552.993416786201</v>
      </c>
      <c r="L544">
        <v>2206357.3126792898</v>
      </c>
      <c r="M544">
        <v>450483.34133625001</v>
      </c>
      <c r="N544">
        <v>1755873.97134304</v>
      </c>
      <c r="O544">
        <v>-50552.993416786201</v>
      </c>
      <c r="R544">
        <v>1705320.9779262501</v>
      </c>
    </row>
    <row r="545" spans="1:18" x14ac:dyDescent="0.25">
      <c r="A545" t="s">
        <v>719</v>
      </c>
      <c r="B545">
        <v>2020</v>
      </c>
      <c r="C545">
        <v>27901783.870458599</v>
      </c>
      <c r="D545">
        <v>27707902.181148499</v>
      </c>
      <c r="E545">
        <v>20468016.314506501</v>
      </c>
      <c r="F545">
        <v>7433767.5559520703</v>
      </c>
      <c r="G545">
        <v>7187120.59676647</v>
      </c>
      <c r="H545">
        <v>246646.95918559999</v>
      </c>
      <c r="I545">
        <v>-288368.33536624903</v>
      </c>
      <c r="J545">
        <v>85896.950960159302</v>
      </c>
      <c r="K545">
        <v>374265.28632640798</v>
      </c>
      <c r="L545">
        <v>-41721.376180648796</v>
      </c>
      <c r="M545">
        <v>109211.83764934501</v>
      </c>
      <c r="N545">
        <v>-150933.213829994</v>
      </c>
      <c r="O545">
        <v>26996.184587478601</v>
      </c>
      <c r="R545">
        <v>-123937.029242516</v>
      </c>
    </row>
    <row r="546" spans="1:18" x14ac:dyDescent="0.25">
      <c r="A546" t="s">
        <v>374</v>
      </c>
      <c r="B546">
        <v>2011</v>
      </c>
      <c r="C546">
        <v>3171385.8953785999</v>
      </c>
      <c r="D546">
        <v>2925015.8503301698</v>
      </c>
      <c r="H546">
        <v>293149.78934086597</v>
      </c>
      <c r="I546">
        <v>-27396.658854356501</v>
      </c>
      <c r="J546">
        <v>14554.170829057701</v>
      </c>
      <c r="K546">
        <v>41950.829683414202</v>
      </c>
      <c r="L546">
        <v>265753.13048650901</v>
      </c>
      <c r="M546">
        <v>85669.850755024599</v>
      </c>
      <c r="N546">
        <v>180083.279731485</v>
      </c>
      <c r="O546">
        <v>2002.59174372607</v>
      </c>
      <c r="P546">
        <v>2824.9317785164799</v>
      </c>
      <c r="Q546">
        <v>822.34003479041496</v>
      </c>
      <c r="R546">
        <v>182085.871475211</v>
      </c>
    </row>
    <row r="547" spans="1:18" x14ac:dyDescent="0.25">
      <c r="A547" t="s">
        <v>374</v>
      </c>
      <c r="B547">
        <v>2012</v>
      </c>
      <c r="C547">
        <v>3157635.3329388201</v>
      </c>
      <c r="D547">
        <v>2931220.3699612701</v>
      </c>
      <c r="H547">
        <v>293556.97040409502</v>
      </c>
      <c r="I547">
        <v>-28041.6427338227</v>
      </c>
      <c r="J547">
        <v>12280.285451173801</v>
      </c>
      <c r="K547">
        <v>40321.928184996497</v>
      </c>
      <c r="L547">
        <v>265515.32767027197</v>
      </c>
      <c r="M547">
        <v>86003.966745080805</v>
      </c>
      <c r="N547">
        <v>179511.36092519099</v>
      </c>
      <c r="R547">
        <v>179511.36092519099</v>
      </c>
    </row>
    <row r="548" spans="1:18" x14ac:dyDescent="0.25">
      <c r="A548" t="s">
        <v>374</v>
      </c>
      <c r="B548">
        <v>2013</v>
      </c>
      <c r="C548">
        <v>3192586.76173088</v>
      </c>
      <c r="D548">
        <v>3065117.6134810601</v>
      </c>
      <c r="H548">
        <v>230264.89102089099</v>
      </c>
      <c r="I548">
        <v>-28742.919465228399</v>
      </c>
      <c r="J548">
        <v>12806.627691865</v>
      </c>
      <c r="K548">
        <v>41549.5471570933</v>
      </c>
      <c r="L548">
        <v>201521.97155566199</v>
      </c>
      <c r="M548">
        <v>50358.1650874728</v>
      </c>
      <c r="N548">
        <v>151163.806468189</v>
      </c>
      <c r="R548">
        <v>151163.806468189</v>
      </c>
    </row>
    <row r="549" spans="1:18" x14ac:dyDescent="0.25">
      <c r="A549" t="s">
        <v>374</v>
      </c>
      <c r="B549">
        <v>2014</v>
      </c>
      <c r="C549">
        <v>3747884.9255050202</v>
      </c>
      <c r="D549">
        <v>3533084.5212288299</v>
      </c>
      <c r="H549">
        <v>363960.241268449</v>
      </c>
      <c r="I549">
        <v>-24748.274948826402</v>
      </c>
      <c r="J549">
        <v>12491.6004693508</v>
      </c>
      <c r="K549">
        <v>37239.875418177202</v>
      </c>
      <c r="L549">
        <v>339211.96631962201</v>
      </c>
      <c r="M549">
        <v>75233.423738300597</v>
      </c>
      <c r="N549">
        <v>263978.54258132202</v>
      </c>
      <c r="R549">
        <v>263978.54258132202</v>
      </c>
    </row>
    <row r="550" spans="1:18" x14ac:dyDescent="0.25">
      <c r="A550" t="s">
        <v>374</v>
      </c>
      <c r="B550">
        <v>2015</v>
      </c>
      <c r="C550">
        <v>3226079.8246550802</v>
      </c>
      <c r="D550">
        <v>3040043.0478675799</v>
      </c>
      <c r="H550">
        <v>338016.47653071798</v>
      </c>
      <c r="I550">
        <v>-18894.821274100701</v>
      </c>
      <c r="J550">
        <v>11044.661321997601</v>
      </c>
      <c r="K550">
        <v>29939.482596098402</v>
      </c>
      <c r="L550">
        <v>319121.655256617</v>
      </c>
      <c r="M550">
        <v>96615.851669693293</v>
      </c>
      <c r="N550">
        <v>222505.80358692401</v>
      </c>
      <c r="O550">
        <v>80482.494752101295</v>
      </c>
      <c r="P550">
        <v>80482.494752101295</v>
      </c>
      <c r="R550">
        <v>302988.298339025</v>
      </c>
    </row>
    <row r="551" spans="1:18" x14ac:dyDescent="0.25">
      <c r="A551" t="s">
        <v>374</v>
      </c>
      <c r="B551">
        <v>2016</v>
      </c>
      <c r="C551">
        <v>3270484.1116833701</v>
      </c>
      <c r="D551">
        <v>3117957.97013195</v>
      </c>
      <c r="H551">
        <v>354681.751942751</v>
      </c>
      <c r="I551">
        <v>-18184.302702053901</v>
      </c>
      <c r="J551">
        <v>9388.96180164814</v>
      </c>
      <c r="K551">
        <v>27573.264503702099</v>
      </c>
      <c r="L551">
        <v>336497.44924069702</v>
      </c>
      <c r="M551">
        <v>75538.388721642594</v>
      </c>
      <c r="N551">
        <v>260959.060519055</v>
      </c>
      <c r="R551">
        <v>260959.060519055</v>
      </c>
    </row>
    <row r="552" spans="1:18" x14ac:dyDescent="0.25">
      <c r="A552" t="s">
        <v>374</v>
      </c>
      <c r="B552">
        <v>2017</v>
      </c>
      <c r="C552">
        <v>3711793.4991449099</v>
      </c>
      <c r="D552">
        <v>3550654.9928426701</v>
      </c>
      <c r="H552">
        <v>418153.74484062201</v>
      </c>
      <c r="I552">
        <v>-33300.200521945997</v>
      </c>
      <c r="J552">
        <v>8676.5395671129208</v>
      </c>
      <c r="K552">
        <v>41976.740089058898</v>
      </c>
      <c r="L552">
        <v>384853.54431867599</v>
      </c>
      <c r="M552">
        <v>86284.950694441795</v>
      </c>
      <c r="N552">
        <v>298568.59362423402</v>
      </c>
      <c r="R552">
        <v>298568.59362423402</v>
      </c>
    </row>
    <row r="553" spans="1:18" x14ac:dyDescent="0.25">
      <c r="A553" t="s">
        <v>374</v>
      </c>
      <c r="B553">
        <v>2018</v>
      </c>
      <c r="C553">
        <v>4522694.6536159497</v>
      </c>
      <c r="D553">
        <v>4156733.6827182798</v>
      </c>
      <c r="H553">
        <v>641877.874088287</v>
      </c>
      <c r="I553">
        <v>-42946.909685134902</v>
      </c>
      <c r="J553">
        <v>7675.6278228759802</v>
      </c>
      <c r="K553">
        <v>50622.537508010901</v>
      </c>
      <c r="L553">
        <v>598930.964403152</v>
      </c>
      <c r="M553">
        <v>133953.92827033999</v>
      </c>
      <c r="N553">
        <v>464977.03613281302</v>
      </c>
      <c r="R553">
        <v>464977.03613281302</v>
      </c>
    </row>
    <row r="554" spans="1:18" x14ac:dyDescent="0.25">
      <c r="A554" t="s">
        <v>374</v>
      </c>
      <c r="B554">
        <v>2019</v>
      </c>
      <c r="C554">
        <v>4471176.27348042</v>
      </c>
      <c r="D554">
        <v>4306201.61894798</v>
      </c>
      <c r="E554">
        <v>2612612.50355339</v>
      </c>
      <c r="F554">
        <v>1858563.76992702</v>
      </c>
      <c r="G554">
        <v>1458378.26758575</v>
      </c>
      <c r="H554">
        <v>400185.50234126998</v>
      </c>
      <c r="I554">
        <v>-57571.3964557648</v>
      </c>
      <c r="J554">
        <v>13315.732554435701</v>
      </c>
      <c r="K554">
        <v>70887.1290102005</v>
      </c>
      <c r="L554">
        <v>342614.10588550603</v>
      </c>
      <c r="M554">
        <v>96300.934617042498</v>
      </c>
      <c r="N554">
        <v>246313.17126846299</v>
      </c>
      <c r="R554">
        <v>246313.17126846299</v>
      </c>
    </row>
    <row r="555" spans="1:18" x14ac:dyDescent="0.25">
      <c r="A555" t="s">
        <v>374</v>
      </c>
      <c r="B555">
        <v>2020</v>
      </c>
      <c r="C555">
        <v>4060630.3654322601</v>
      </c>
      <c r="D555">
        <v>3905488.8642325401</v>
      </c>
      <c r="E555">
        <v>2379877.39199269</v>
      </c>
      <c r="F555">
        <v>1680752.9734395701</v>
      </c>
      <c r="G555">
        <v>1328851.5030185001</v>
      </c>
      <c r="H555">
        <v>351901.470421076</v>
      </c>
      <c r="I555">
        <v>-50984.470995664597</v>
      </c>
      <c r="J555">
        <v>8338.0270378589594</v>
      </c>
      <c r="K555">
        <v>59322.498033523603</v>
      </c>
      <c r="L555">
        <v>300916.99942541099</v>
      </c>
      <c r="M555">
        <v>78041.066387653394</v>
      </c>
      <c r="N555">
        <v>222875.93303775799</v>
      </c>
      <c r="R555">
        <v>222875.93303775799</v>
      </c>
    </row>
    <row r="556" spans="1:18" x14ac:dyDescent="0.25">
      <c r="A556" t="s">
        <v>720</v>
      </c>
      <c r="B556">
        <v>2011</v>
      </c>
      <c r="C556">
        <v>6350611.9354750002</v>
      </c>
      <c r="D556">
        <v>5081817.7107429504</v>
      </c>
      <c r="H556">
        <v>917941.23526983301</v>
      </c>
      <c r="I556">
        <v>-13136.7068413734</v>
      </c>
      <c r="J556">
        <v>90474.656171321898</v>
      </c>
      <c r="K556">
        <v>103611.363012695</v>
      </c>
      <c r="L556">
        <v>904804.52842845896</v>
      </c>
      <c r="M556">
        <v>293284.01904908399</v>
      </c>
      <c r="N556">
        <v>611520.50937937503</v>
      </c>
      <c r="R556">
        <v>611520.50937937503</v>
      </c>
    </row>
    <row r="557" spans="1:18" x14ac:dyDescent="0.25">
      <c r="A557" t="s">
        <v>720</v>
      </c>
      <c r="B557">
        <v>2012</v>
      </c>
      <c r="C557">
        <v>7449808.1735114101</v>
      </c>
      <c r="D557">
        <v>6687949.3016949296</v>
      </c>
      <c r="H557">
        <v>1248981.4663629101</v>
      </c>
      <c r="I557">
        <v>-35374.168256902703</v>
      </c>
      <c r="J557">
        <v>89943.362848413002</v>
      </c>
      <c r="K557">
        <v>125317.531105316</v>
      </c>
      <c r="L557">
        <v>1213607.2981060001</v>
      </c>
      <c r="M557">
        <v>412562.64350871998</v>
      </c>
      <c r="N557">
        <v>801044.65459728194</v>
      </c>
      <c r="R557">
        <v>801044.65459728194</v>
      </c>
    </row>
    <row r="558" spans="1:18" x14ac:dyDescent="0.25">
      <c r="A558" t="s">
        <v>720</v>
      </c>
      <c r="B558">
        <v>2013</v>
      </c>
      <c r="C558">
        <v>8007528.2560925996</v>
      </c>
      <c r="D558">
        <v>6742782.1568228202</v>
      </c>
      <c r="H558">
        <v>1007869.69919121</v>
      </c>
      <c r="I558">
        <v>-26010.1011616945</v>
      </c>
      <c r="J558">
        <v>81571.556375455897</v>
      </c>
      <c r="K558">
        <v>107581.65753714999</v>
      </c>
      <c r="L558">
        <v>981859.59802951803</v>
      </c>
      <c r="M558">
        <v>330280.51273073</v>
      </c>
      <c r="N558">
        <v>651579.08529878897</v>
      </c>
      <c r="R558">
        <v>651579.08529878897</v>
      </c>
    </row>
    <row r="559" spans="1:18" x14ac:dyDescent="0.25">
      <c r="A559" t="s">
        <v>720</v>
      </c>
      <c r="B559">
        <v>2014</v>
      </c>
      <c r="C559">
        <v>7266374.1180554396</v>
      </c>
      <c r="D559">
        <v>5953811.2956748297</v>
      </c>
      <c r="H559">
        <v>869691.46165606997</v>
      </c>
      <c r="I559">
        <v>-10084.198167634</v>
      </c>
      <c r="J559">
        <v>83963.555145025297</v>
      </c>
      <c r="K559">
        <v>94047.753312659304</v>
      </c>
      <c r="L559">
        <v>859607.263488436</v>
      </c>
      <c r="M559">
        <v>269019.07527978398</v>
      </c>
      <c r="N559">
        <v>590588.18820865196</v>
      </c>
      <c r="R559">
        <v>590588.18820865196</v>
      </c>
    </row>
    <row r="560" spans="1:18" x14ac:dyDescent="0.25">
      <c r="A560" t="s">
        <v>720</v>
      </c>
      <c r="B560">
        <v>2015</v>
      </c>
      <c r="C560">
        <v>6369389.5536618503</v>
      </c>
      <c r="D560">
        <v>5218593.54736601</v>
      </c>
      <c r="H560">
        <v>693459.073876607</v>
      </c>
      <c r="I560">
        <v>-36401.226739108599</v>
      </c>
      <c r="J560">
        <v>70718.464059066799</v>
      </c>
      <c r="K560">
        <v>107119.690798175</v>
      </c>
      <c r="L560">
        <v>657057.84713749902</v>
      </c>
      <c r="M560">
        <v>183451.27399173999</v>
      </c>
      <c r="N560">
        <v>473606.573145759</v>
      </c>
      <c r="R560">
        <v>473606.573145759</v>
      </c>
    </row>
    <row r="561" spans="1:18" x14ac:dyDescent="0.25">
      <c r="A561" t="s">
        <v>720</v>
      </c>
      <c r="B561">
        <v>2016</v>
      </c>
      <c r="C561">
        <v>6252623.01912174</v>
      </c>
      <c r="D561">
        <v>5404661.7989197299</v>
      </c>
      <c r="H561">
        <v>674816.09143137897</v>
      </c>
      <c r="I561">
        <v>-39547.918103885699</v>
      </c>
      <c r="J561">
        <v>54101.870725822497</v>
      </c>
      <c r="K561">
        <v>93649.788829708094</v>
      </c>
      <c r="L561">
        <v>635268.17332749395</v>
      </c>
      <c r="M561">
        <v>254696.279083014</v>
      </c>
      <c r="N561">
        <v>380571.89424448</v>
      </c>
      <c r="R561">
        <v>380571.89424448</v>
      </c>
    </row>
    <row r="562" spans="1:18" x14ac:dyDescent="0.25">
      <c r="A562" t="s">
        <v>720</v>
      </c>
      <c r="B562">
        <v>2017</v>
      </c>
      <c r="C562">
        <v>7398945.9587028297</v>
      </c>
      <c r="D562">
        <v>6713789.71003344</v>
      </c>
      <c r="H562">
        <v>483861.610637784</v>
      </c>
      <c r="I562">
        <v>22845.457583189</v>
      </c>
      <c r="J562">
        <v>210058.159877992</v>
      </c>
      <c r="K562">
        <v>187212.70229480299</v>
      </c>
      <c r="L562">
        <v>506707.06822097301</v>
      </c>
      <c r="M562">
        <v>139136.979925728</v>
      </c>
      <c r="N562">
        <v>367570.08829524502</v>
      </c>
      <c r="R562">
        <v>367570.08829524502</v>
      </c>
    </row>
    <row r="563" spans="1:18" x14ac:dyDescent="0.25">
      <c r="A563" t="s">
        <v>720</v>
      </c>
      <c r="B563">
        <v>2018</v>
      </c>
      <c r="C563">
        <v>5718511.1895936001</v>
      </c>
      <c r="D563">
        <v>5160992.3176563503</v>
      </c>
      <c r="H563">
        <v>-166817.882060576</v>
      </c>
      <c r="I563">
        <v>-60940.823708462704</v>
      </c>
      <c r="J563">
        <v>89844.416773164296</v>
      </c>
      <c r="K563">
        <v>150785.240481627</v>
      </c>
      <c r="L563">
        <v>-227758.705769038</v>
      </c>
      <c r="M563">
        <v>-10498.3957902074</v>
      </c>
      <c r="N563">
        <v>-217260.30997883101</v>
      </c>
      <c r="R563">
        <v>-217260.30997883101</v>
      </c>
    </row>
    <row r="564" spans="1:18" x14ac:dyDescent="0.25">
      <c r="A564" t="s">
        <v>720</v>
      </c>
      <c r="B564">
        <v>2019</v>
      </c>
      <c r="C564">
        <v>4648525.2418503799</v>
      </c>
      <c r="D564">
        <v>3740216.8041139501</v>
      </c>
      <c r="H564">
        <v>-946945.30422497995</v>
      </c>
      <c r="I564">
        <v>-35764.333062624901</v>
      </c>
      <c r="J564">
        <v>45299.414000928402</v>
      </c>
      <c r="K564">
        <v>81063.747063553295</v>
      </c>
      <c r="L564">
        <v>-982709.63728760497</v>
      </c>
      <c r="M564">
        <v>51291.7411605835</v>
      </c>
      <c r="N564">
        <v>-1034001.3784481901</v>
      </c>
      <c r="R564">
        <v>-1034001.3784481901</v>
      </c>
    </row>
    <row r="565" spans="1:18" x14ac:dyDescent="0.25">
      <c r="A565" t="s">
        <v>720</v>
      </c>
      <c r="B565">
        <v>2020</v>
      </c>
      <c r="C565">
        <v>6708387.6841021804</v>
      </c>
      <c r="D565">
        <v>4909270.5242947899</v>
      </c>
      <c r="H565">
        <v>749681.59179568302</v>
      </c>
      <c r="I565">
        <v>-102841.84247607</v>
      </c>
      <c r="J565">
        <v>48258.134148716897</v>
      </c>
      <c r="K565">
        <v>151099.976624787</v>
      </c>
      <c r="L565">
        <v>646839.74931961298</v>
      </c>
      <c r="M565">
        <v>148955.497889102</v>
      </c>
      <c r="N565">
        <v>497884.25143051101</v>
      </c>
      <c r="R565">
        <v>497884.25143051101</v>
      </c>
    </row>
    <row r="566" spans="1:18" x14ac:dyDescent="0.25">
      <c r="A566" t="s">
        <v>364</v>
      </c>
      <c r="B566">
        <v>2011</v>
      </c>
      <c r="C566">
        <v>3239266.7407362498</v>
      </c>
      <c r="D566">
        <v>3162125.3836907102</v>
      </c>
      <c r="E566">
        <v>2016557.6939952399</v>
      </c>
      <c r="F566">
        <v>1222709.0467410099</v>
      </c>
      <c r="G566">
        <v>953152.99756598496</v>
      </c>
      <c r="H566">
        <v>269556.04917502397</v>
      </c>
      <c r="I566">
        <v>-14971.2312654257</v>
      </c>
      <c r="J566">
        <v>19191.991714716001</v>
      </c>
      <c r="K566">
        <v>34163.222980141603</v>
      </c>
      <c r="L566">
        <v>254584.817909598</v>
      </c>
      <c r="M566">
        <v>111712.274611115</v>
      </c>
      <c r="N566">
        <v>142872.54329848301</v>
      </c>
      <c r="O566">
        <v>-634.63137733936298</v>
      </c>
      <c r="R566">
        <v>142237.911921144</v>
      </c>
    </row>
    <row r="567" spans="1:18" x14ac:dyDescent="0.25">
      <c r="A567" t="s">
        <v>364</v>
      </c>
      <c r="B567">
        <v>2012</v>
      </c>
      <c r="C567">
        <v>3710478.10978925</v>
      </c>
      <c r="D567">
        <v>3662482.6728039999</v>
      </c>
      <c r="E567">
        <v>2336385.6566669899</v>
      </c>
      <c r="F567">
        <v>1374092.45312226</v>
      </c>
      <c r="G567">
        <v>942191.44245350396</v>
      </c>
      <c r="H567">
        <v>431901.01066875499</v>
      </c>
      <c r="I567">
        <v>-23226.801612138701</v>
      </c>
      <c r="J567">
        <v>10588.729532003401</v>
      </c>
      <c r="K567">
        <v>33815.531144142202</v>
      </c>
      <c r="L567">
        <v>408674.209056616</v>
      </c>
      <c r="M567">
        <v>123219.823681355</v>
      </c>
      <c r="N567">
        <v>285454.38537526102</v>
      </c>
      <c r="O567">
        <v>-740.57668125629402</v>
      </c>
      <c r="R567">
        <v>284713.80869400501</v>
      </c>
    </row>
    <row r="568" spans="1:18" x14ac:dyDescent="0.25">
      <c r="A568" t="s">
        <v>364</v>
      </c>
      <c r="B568">
        <v>2013</v>
      </c>
      <c r="C568">
        <v>4008560.7397549199</v>
      </c>
      <c r="D568">
        <v>3721172.2009978299</v>
      </c>
      <c r="E568">
        <v>2323302.9067993201</v>
      </c>
      <c r="F568">
        <v>1685257.8329556</v>
      </c>
      <c r="G568">
        <v>937893.927051306</v>
      </c>
      <c r="H568">
        <v>747363.90590429294</v>
      </c>
      <c r="I568">
        <v>-44487.074159145399</v>
      </c>
      <c r="J568">
        <v>5213.3479733467102</v>
      </c>
      <c r="K568">
        <v>49700.422132492102</v>
      </c>
      <c r="L568">
        <v>702876.83174514805</v>
      </c>
      <c r="M568">
        <v>159659.085208893</v>
      </c>
      <c r="N568">
        <v>543217.746536255</v>
      </c>
      <c r="O568">
        <v>-364.23017978668202</v>
      </c>
      <c r="R568">
        <v>542853.51635646797</v>
      </c>
    </row>
    <row r="569" spans="1:18" x14ac:dyDescent="0.25">
      <c r="A569" t="s">
        <v>364</v>
      </c>
      <c r="B569">
        <v>2014</v>
      </c>
      <c r="C569">
        <v>4109600.5702860402</v>
      </c>
      <c r="D569">
        <v>4045260.58141708</v>
      </c>
      <c r="E569">
        <v>2418829.97173309</v>
      </c>
      <c r="F569">
        <v>1690770.5985529399</v>
      </c>
      <c r="G569">
        <v>1100248.8657970401</v>
      </c>
      <c r="H569">
        <v>590521.73275589896</v>
      </c>
      <c r="I569">
        <v>-7961.6626383066196</v>
      </c>
      <c r="J569">
        <v>14293.541471123701</v>
      </c>
      <c r="K569">
        <v>22255.204109430299</v>
      </c>
      <c r="L569">
        <v>582560.07011759304</v>
      </c>
      <c r="M569">
        <v>183465.535960913</v>
      </c>
      <c r="N569">
        <v>399094.53415667999</v>
      </c>
      <c r="O569">
        <v>-189.433789014816</v>
      </c>
      <c r="R569">
        <v>398905.100367665</v>
      </c>
    </row>
    <row r="570" spans="1:18" x14ac:dyDescent="0.25">
      <c r="A570" t="s">
        <v>364</v>
      </c>
      <c r="B570">
        <v>2015</v>
      </c>
      <c r="C570">
        <v>4068959.2255096398</v>
      </c>
      <c r="D570">
        <v>4014149.2106995601</v>
      </c>
      <c r="E570">
        <v>2451644.7840371099</v>
      </c>
      <c r="F570">
        <v>1617314.4414725299</v>
      </c>
      <c r="G570">
        <v>940501.35842514003</v>
      </c>
      <c r="H570">
        <v>676813.08304738998</v>
      </c>
      <c r="I570">
        <v>-294566.01378250099</v>
      </c>
      <c r="J570">
        <v>3486.9613437652602</v>
      </c>
      <c r="K570">
        <v>298052.97512626601</v>
      </c>
      <c r="L570">
        <v>382247.069264889</v>
      </c>
      <c r="M570">
        <v>196979.58473682401</v>
      </c>
      <c r="N570">
        <v>185267.48452806499</v>
      </c>
      <c r="O570">
        <v>3414.22847414017</v>
      </c>
      <c r="R570">
        <v>188681.71300220501</v>
      </c>
    </row>
    <row r="571" spans="1:18" x14ac:dyDescent="0.25">
      <c r="A571" t="s">
        <v>364</v>
      </c>
      <c r="B571">
        <v>2016</v>
      </c>
      <c r="C571">
        <v>5477918.3351387996</v>
      </c>
      <c r="D571">
        <v>5044616.1962876301</v>
      </c>
      <c r="E571">
        <v>3001166.8306090799</v>
      </c>
      <c r="F571">
        <v>2476751.5045297099</v>
      </c>
      <c r="G571">
        <v>1326244.2344958801</v>
      </c>
      <c r="H571">
        <v>1150507.2700338401</v>
      </c>
      <c r="I571">
        <v>-81948.139884471893</v>
      </c>
      <c r="J571">
        <v>2026.8162798881499</v>
      </c>
      <c r="K571">
        <v>83974.956164360003</v>
      </c>
      <c r="L571">
        <v>1068559.13014936</v>
      </c>
      <c r="M571">
        <v>290826.54877161997</v>
      </c>
      <c r="N571">
        <v>777732.58137774502</v>
      </c>
      <c r="O571">
        <v>2311.0502789020502</v>
      </c>
      <c r="R571">
        <v>780043.63165664696</v>
      </c>
    </row>
    <row r="572" spans="1:18" x14ac:dyDescent="0.25">
      <c r="A572" t="s">
        <v>364</v>
      </c>
      <c r="B572">
        <v>2017</v>
      </c>
      <c r="C572">
        <v>5956734.9716360597</v>
      </c>
      <c r="D572">
        <v>5874773.5403351802</v>
      </c>
      <c r="E572">
        <v>3594591.9113373798</v>
      </c>
      <c r="F572">
        <v>2362143.0602986799</v>
      </c>
      <c r="G572">
        <v>1321441.7308827599</v>
      </c>
      <c r="H572">
        <v>1040701.32941592</v>
      </c>
      <c r="I572">
        <v>-397299.17020153999</v>
      </c>
      <c r="J572">
        <v>2917.4614701271098</v>
      </c>
      <c r="K572">
        <v>400216.63167166698</v>
      </c>
      <c r="L572">
        <v>643402.15921437705</v>
      </c>
      <c r="M572">
        <v>286057.78414630902</v>
      </c>
      <c r="N572">
        <v>357344.37506806903</v>
      </c>
      <c r="O572">
        <v>-141175.13613903499</v>
      </c>
      <c r="R572">
        <v>216169.23892903299</v>
      </c>
    </row>
    <row r="573" spans="1:18" x14ac:dyDescent="0.25">
      <c r="A573" t="s">
        <v>364</v>
      </c>
      <c r="B573">
        <v>2018</v>
      </c>
      <c r="C573">
        <v>5945654.3893330097</v>
      </c>
      <c r="D573">
        <v>5835042.1929373704</v>
      </c>
      <c r="E573">
        <v>3504651.4258102202</v>
      </c>
      <c r="F573">
        <v>2441002.96352279</v>
      </c>
      <c r="G573">
        <v>1420171.7632595301</v>
      </c>
      <c r="H573">
        <v>1020831.20026326</v>
      </c>
      <c r="I573">
        <v>-144918.58112811999</v>
      </c>
      <c r="J573">
        <v>4632.9009966850299</v>
      </c>
      <c r="K573">
        <v>149551.48212480501</v>
      </c>
      <c r="L573">
        <v>875912.61913514102</v>
      </c>
      <c r="M573">
        <v>270450.65098083002</v>
      </c>
      <c r="N573">
        <v>605461.96815431095</v>
      </c>
      <c r="O573">
        <v>-129211.204373598</v>
      </c>
      <c r="R573">
        <v>476250.76378071302</v>
      </c>
    </row>
    <row r="574" spans="1:18" x14ac:dyDescent="0.25">
      <c r="A574" t="s">
        <v>364</v>
      </c>
      <c r="B574">
        <v>2019</v>
      </c>
      <c r="C574">
        <v>6656632.0715302201</v>
      </c>
      <c r="D574">
        <v>6586147.4877709197</v>
      </c>
      <c r="E574">
        <v>4248769.9693143396</v>
      </c>
      <c r="F574">
        <v>2407862.1022158898</v>
      </c>
      <c r="G574">
        <v>1592836.24562621</v>
      </c>
      <c r="H574">
        <v>815025.85658967495</v>
      </c>
      <c r="I574">
        <v>-132511.999146938</v>
      </c>
      <c r="J574">
        <v>7135.5824261903799</v>
      </c>
      <c r="K574">
        <v>139647.58157312899</v>
      </c>
      <c r="L574">
        <v>682513.85744273697</v>
      </c>
      <c r="M574">
        <v>230008.71978461699</v>
      </c>
      <c r="N574">
        <v>452505.13765811903</v>
      </c>
      <c r="O574">
        <v>-95973.890407085404</v>
      </c>
      <c r="R574">
        <v>356531.24725103402</v>
      </c>
    </row>
    <row r="575" spans="1:18" x14ac:dyDescent="0.25">
      <c r="A575" t="s">
        <v>364</v>
      </c>
      <c r="B575">
        <v>2020</v>
      </c>
      <c r="C575">
        <v>6441191.7310705204</v>
      </c>
      <c r="D575">
        <v>6394860.4600460501</v>
      </c>
      <c r="E575">
        <v>3825366.9266035599</v>
      </c>
      <c r="F575">
        <v>2615824.80446696</v>
      </c>
      <c r="G575">
        <v>1580009.9417212</v>
      </c>
      <c r="H575">
        <v>1035814.86274576</v>
      </c>
      <c r="I575">
        <v>-159933.32314992</v>
      </c>
      <c r="J575">
        <v>3229.0427968501999</v>
      </c>
      <c r="K575">
        <v>163162.36594677001</v>
      </c>
      <c r="L575">
        <v>875881.53959584201</v>
      </c>
      <c r="M575">
        <v>283360.68087434798</v>
      </c>
      <c r="N575">
        <v>592520.85872149502</v>
      </c>
      <c r="O575">
        <v>-120824.64276576</v>
      </c>
      <c r="R575">
        <v>471696.21595573402</v>
      </c>
    </row>
    <row r="576" spans="1:18" x14ac:dyDescent="0.25">
      <c r="A576" t="s">
        <v>721</v>
      </c>
      <c r="B576">
        <v>2013</v>
      </c>
      <c r="C576">
        <v>400739.817732386</v>
      </c>
      <c r="D576">
        <v>390111.52668630698</v>
      </c>
      <c r="H576">
        <v>6000.1455019055802</v>
      </c>
      <c r="I576">
        <v>-1757.15694792205</v>
      </c>
      <c r="J576">
        <v>403.52618660434302</v>
      </c>
      <c r="K576">
        <v>2160.6831345264</v>
      </c>
      <c r="L576">
        <v>4242.9885539835204</v>
      </c>
      <c r="M576">
        <v>374.35229982009901</v>
      </c>
      <c r="N576">
        <v>3868.6362541634198</v>
      </c>
      <c r="R576">
        <v>3868.6362541634198</v>
      </c>
    </row>
    <row r="577" spans="1:18" x14ac:dyDescent="0.25">
      <c r="A577" t="s">
        <v>721</v>
      </c>
      <c r="B577">
        <v>2014</v>
      </c>
      <c r="C577">
        <v>1580641.14356041</v>
      </c>
      <c r="D577">
        <v>1560454.3242812201</v>
      </c>
      <c r="E577">
        <v>1292616.1338448499</v>
      </c>
      <c r="F577">
        <v>288025.00971555698</v>
      </c>
      <c r="G577">
        <v>209124.892532825</v>
      </c>
      <c r="H577">
        <v>78900.117182731599</v>
      </c>
      <c r="I577">
        <v>-7784.4597220420801</v>
      </c>
      <c r="J577">
        <v>2111.0399246215802</v>
      </c>
      <c r="K577">
        <v>9895.4996466636694</v>
      </c>
      <c r="L577">
        <v>71115.657460689501</v>
      </c>
      <c r="M577">
        <v>17020.259392261501</v>
      </c>
      <c r="N577">
        <v>54095.398068428003</v>
      </c>
      <c r="O577">
        <v>395.81998586654697</v>
      </c>
      <c r="P577">
        <v>395.81998586654697</v>
      </c>
      <c r="R577">
        <v>54491.218054294601</v>
      </c>
    </row>
    <row r="578" spans="1:18" x14ac:dyDescent="0.25">
      <c r="A578" t="s">
        <v>721</v>
      </c>
      <c r="B578">
        <v>2015</v>
      </c>
      <c r="C578">
        <v>2357295.57033777</v>
      </c>
      <c r="D578">
        <v>2316198.3913779301</v>
      </c>
      <c r="E578">
        <v>1910191.3616537999</v>
      </c>
      <c r="F578">
        <v>447104.208683968</v>
      </c>
      <c r="G578">
        <v>307263.47222328198</v>
      </c>
      <c r="H578">
        <v>139840.73646068599</v>
      </c>
      <c r="I578">
        <v>-8826.2397766113299</v>
      </c>
      <c r="J578">
        <v>3309.8399162292499</v>
      </c>
      <c r="K578">
        <v>12136.0796928406</v>
      </c>
      <c r="L578">
        <v>131014.49668407399</v>
      </c>
      <c r="M578">
        <v>38614.799022674597</v>
      </c>
      <c r="N578">
        <v>92399.697661399798</v>
      </c>
      <c r="O578">
        <v>827.45997905731201</v>
      </c>
      <c r="P578">
        <v>827.45997905731201</v>
      </c>
      <c r="R578">
        <v>93227.157640457197</v>
      </c>
    </row>
    <row r="579" spans="1:18" x14ac:dyDescent="0.25">
      <c r="A579" t="s">
        <v>721</v>
      </c>
      <c r="B579">
        <v>2016</v>
      </c>
      <c r="C579">
        <v>2181374.5467424402</v>
      </c>
      <c r="D579">
        <v>2160249.1963148098</v>
      </c>
      <c r="E579">
        <v>1775864.9465799299</v>
      </c>
      <c r="F579">
        <v>405509.60016250599</v>
      </c>
      <c r="G579">
        <v>292234.01424884802</v>
      </c>
      <c r="H579">
        <v>113275.585913658</v>
      </c>
      <c r="I579">
        <v>-3520.89173793793</v>
      </c>
      <c r="J579">
        <v>5706.27281665802</v>
      </c>
      <c r="K579">
        <v>9227.1645545959509</v>
      </c>
      <c r="L579">
        <v>109754.69417572</v>
      </c>
      <c r="M579">
        <v>47471.3334321976</v>
      </c>
      <c r="N579">
        <v>62283.3607435226</v>
      </c>
      <c r="R579">
        <v>62283.3607435226</v>
      </c>
    </row>
    <row r="580" spans="1:18" x14ac:dyDescent="0.25">
      <c r="A580" t="s">
        <v>721</v>
      </c>
      <c r="B580">
        <v>2017</v>
      </c>
      <c r="C580">
        <v>2137226.8460631398</v>
      </c>
      <c r="D580">
        <v>2114037.5374078802</v>
      </c>
      <c r="E580">
        <v>1699460.60144901</v>
      </c>
      <c r="F580">
        <v>437766.24461412401</v>
      </c>
      <c r="G580">
        <v>263029.90474700899</v>
      </c>
      <c r="H580">
        <v>174736.33986711499</v>
      </c>
      <c r="I580">
        <v>-2830.6198358535798</v>
      </c>
      <c r="J580">
        <v>5987.8496527671796</v>
      </c>
      <c r="K580">
        <v>8818.4694886207599</v>
      </c>
      <c r="L580">
        <v>171905.72003126101</v>
      </c>
      <c r="M580">
        <v>53455.166900157899</v>
      </c>
      <c r="N580">
        <v>118450.553131104</v>
      </c>
      <c r="R580">
        <v>118450.553131104</v>
      </c>
    </row>
    <row r="581" spans="1:18" x14ac:dyDescent="0.25">
      <c r="A581" t="s">
        <v>721</v>
      </c>
      <c r="B581">
        <v>2018</v>
      </c>
      <c r="C581">
        <v>2177769.6905136099</v>
      </c>
      <c r="D581">
        <v>2156582.28936195</v>
      </c>
      <c r="E581">
        <v>1707641.28684998</v>
      </c>
      <c r="F581">
        <v>470128.40366363502</v>
      </c>
      <c r="G581">
        <v>262259.97047424299</v>
      </c>
      <c r="H581">
        <v>207868.433189392</v>
      </c>
      <c r="I581">
        <v>-2951.47876739502</v>
      </c>
      <c r="J581">
        <v>5059.6778869628897</v>
      </c>
      <c r="K581">
        <v>8011.1566543579102</v>
      </c>
      <c r="L581">
        <v>204916.95442199701</v>
      </c>
      <c r="M581">
        <v>65775.812530517607</v>
      </c>
      <c r="N581">
        <v>139141.141891479</v>
      </c>
      <c r="R581">
        <v>139141.141891479</v>
      </c>
    </row>
    <row r="582" spans="1:18" x14ac:dyDescent="0.25">
      <c r="A582" t="s">
        <v>721</v>
      </c>
      <c r="B582">
        <v>2019</v>
      </c>
      <c r="C582">
        <v>2557746.2012529401</v>
      </c>
      <c r="D582">
        <v>2537837.8283262299</v>
      </c>
      <c r="E582">
        <v>2077306.7919492701</v>
      </c>
      <c r="F582">
        <v>480439.40930366499</v>
      </c>
      <c r="G582">
        <v>292868.95594596898</v>
      </c>
      <c r="H582">
        <v>187570.453357697</v>
      </c>
      <c r="I582">
        <v>-2878.3189773559602</v>
      </c>
      <c r="J582">
        <v>6476.2176990508997</v>
      </c>
      <c r="K582">
        <v>9354.5366764068604</v>
      </c>
      <c r="L582">
        <v>184692.13438034101</v>
      </c>
      <c r="M582">
        <v>64762.176990508997</v>
      </c>
      <c r="N582">
        <v>119929.95738983199</v>
      </c>
      <c r="R582">
        <v>119929.95738983199</v>
      </c>
    </row>
    <row r="583" spans="1:18" x14ac:dyDescent="0.25">
      <c r="A583" t="s">
        <v>721</v>
      </c>
      <c r="B583">
        <v>2020</v>
      </c>
      <c r="C583">
        <v>2489574.75451231</v>
      </c>
      <c r="D583">
        <v>2458201.73870325</v>
      </c>
      <c r="E583">
        <v>2077374.54680204</v>
      </c>
      <c r="F583">
        <v>412200.207710266</v>
      </c>
      <c r="G583">
        <v>215145.60841321899</v>
      </c>
      <c r="H583">
        <v>197054.59929704701</v>
      </c>
      <c r="I583">
        <v>-4694.50236558914</v>
      </c>
      <c r="J583">
        <v>6183.0031156539899</v>
      </c>
      <c r="K583">
        <v>10877.505481243101</v>
      </c>
      <c r="L583">
        <v>192360.09693145801</v>
      </c>
      <c r="M583">
        <v>55990.528213977799</v>
      </c>
      <c r="N583">
        <v>136369.56871748</v>
      </c>
      <c r="R583">
        <v>136369.56871748</v>
      </c>
    </row>
    <row r="584" spans="1:18" x14ac:dyDescent="0.25">
      <c r="A584" t="s">
        <v>198</v>
      </c>
      <c r="B584">
        <v>2011</v>
      </c>
    </row>
    <row r="585" spans="1:18" x14ac:dyDescent="0.25">
      <c r="A585" t="s">
        <v>198</v>
      </c>
      <c r="B585">
        <v>2012</v>
      </c>
    </row>
    <row r="586" spans="1:18" x14ac:dyDescent="0.25">
      <c r="A586" t="s">
        <v>198</v>
      </c>
      <c r="B586">
        <v>2013</v>
      </c>
    </row>
    <row r="587" spans="1:18" x14ac:dyDescent="0.25">
      <c r="A587" t="s">
        <v>198</v>
      </c>
      <c r="B587">
        <v>2014</v>
      </c>
    </row>
    <row r="588" spans="1:18" x14ac:dyDescent="0.25">
      <c r="A588" t="s">
        <v>198</v>
      </c>
      <c r="B588">
        <v>2015</v>
      </c>
    </row>
    <row r="589" spans="1:18" x14ac:dyDescent="0.25">
      <c r="A589" t="s">
        <v>198</v>
      </c>
      <c r="B589">
        <v>2016</v>
      </c>
    </row>
    <row r="590" spans="1:18" x14ac:dyDescent="0.25">
      <c r="A590" t="s">
        <v>198</v>
      </c>
      <c r="B590">
        <v>2017</v>
      </c>
    </row>
    <row r="591" spans="1:18" x14ac:dyDescent="0.25">
      <c r="A591" t="s">
        <v>198</v>
      </c>
      <c r="B591">
        <v>2018</v>
      </c>
    </row>
    <row r="592" spans="1:18" x14ac:dyDescent="0.25">
      <c r="A592" t="s">
        <v>198</v>
      </c>
      <c r="B592">
        <v>2019</v>
      </c>
      <c r="C592">
        <v>3027272.7685763799</v>
      </c>
      <c r="D592">
        <v>2969161.5409438601</v>
      </c>
      <c r="H592">
        <v>192337.28895306599</v>
      </c>
      <c r="I592">
        <v>-18529.3571870327</v>
      </c>
      <c r="J592">
        <v>-4791.3003760576203</v>
      </c>
      <c r="K592">
        <v>13738.0568109751</v>
      </c>
      <c r="L592">
        <v>173807.931766033</v>
      </c>
      <c r="M592">
        <v>46739.050913453102</v>
      </c>
      <c r="N592">
        <v>127068.88085258</v>
      </c>
      <c r="R592">
        <v>127068.88085258</v>
      </c>
    </row>
    <row r="593" spans="1:18" x14ac:dyDescent="0.25">
      <c r="A593" t="s">
        <v>198</v>
      </c>
      <c r="B593">
        <v>2020</v>
      </c>
      <c r="C593">
        <v>3545458.02945494</v>
      </c>
      <c r="D593">
        <v>3442482.7896030298</v>
      </c>
      <c r="H593">
        <v>367804.46869921102</v>
      </c>
      <c r="I593">
        <v>-10155.029862105101</v>
      </c>
      <c r="J593">
        <v>2569.2635529174099</v>
      </c>
      <c r="K593">
        <v>12724.293415022599</v>
      </c>
      <c r="L593">
        <v>357649.43883710599</v>
      </c>
      <c r="M593">
        <v>58490.881670046903</v>
      </c>
      <c r="N593">
        <v>299158.55716705899</v>
      </c>
      <c r="O593">
        <v>-24465.905832052202</v>
      </c>
      <c r="Q593">
        <v>24465.905832052202</v>
      </c>
      <c r="R593">
        <v>274692.651335006</v>
      </c>
    </row>
    <row r="594" spans="1:18" x14ac:dyDescent="0.25">
      <c r="A594" t="s">
        <v>135</v>
      </c>
      <c r="B594">
        <v>2011</v>
      </c>
      <c r="C594">
        <v>8120401.4586582202</v>
      </c>
      <c r="D594">
        <v>7553025.6723126201</v>
      </c>
      <c r="H594">
        <v>562282.45491754997</v>
      </c>
      <c r="I594">
        <v>-108832.826025844</v>
      </c>
      <c r="J594">
        <v>28670.918932080302</v>
      </c>
      <c r="K594">
        <v>137503.74495792401</v>
      </c>
      <c r="L594">
        <v>453449.628891706</v>
      </c>
      <c r="M594">
        <v>164790.60643672899</v>
      </c>
      <c r="N594">
        <v>288659.02245497698</v>
      </c>
      <c r="O594">
        <v>-19071.6365561485</v>
      </c>
      <c r="Q594">
        <v>19071.6365561485</v>
      </c>
      <c r="R594">
        <v>269587.38589882897</v>
      </c>
    </row>
    <row r="595" spans="1:18" x14ac:dyDescent="0.25">
      <c r="A595" t="s">
        <v>135</v>
      </c>
      <c r="B595">
        <v>2012</v>
      </c>
      <c r="C595">
        <v>7960057.0043206196</v>
      </c>
      <c r="D595">
        <v>7400551.3447487401</v>
      </c>
      <c r="H595">
        <v>441423.72913956601</v>
      </c>
      <c r="I595">
        <v>-89567.401810884505</v>
      </c>
      <c r="J595">
        <v>27816.308630704902</v>
      </c>
      <c r="K595">
        <v>117383.71044158901</v>
      </c>
      <c r="L595">
        <v>351856.327328682</v>
      </c>
      <c r="M595">
        <v>81274.099920988097</v>
      </c>
      <c r="N595">
        <v>270582.22740769398</v>
      </c>
      <c r="O595">
        <v>-123194.45236444499</v>
      </c>
      <c r="Q595">
        <v>123194.45236444499</v>
      </c>
      <c r="R595">
        <v>147387.77504324901</v>
      </c>
    </row>
    <row r="596" spans="1:18" x14ac:dyDescent="0.25">
      <c r="A596" t="s">
        <v>135</v>
      </c>
      <c r="B596">
        <v>2013</v>
      </c>
      <c r="C596">
        <v>8149347.7346879197</v>
      </c>
      <c r="D596">
        <v>7735956.98748291</v>
      </c>
      <c r="H596">
        <v>418338.97915959399</v>
      </c>
      <c r="I596">
        <v>-75817.069303989396</v>
      </c>
      <c r="J596">
        <v>37168.460658788703</v>
      </c>
      <c r="K596">
        <v>112985.529962778</v>
      </c>
      <c r="L596">
        <v>342521.909855604</v>
      </c>
      <c r="M596">
        <v>44065.464095473297</v>
      </c>
      <c r="N596">
        <v>298456.445760131</v>
      </c>
      <c r="O596">
        <v>-210353.87806892401</v>
      </c>
      <c r="Q596">
        <v>210353.87806892401</v>
      </c>
      <c r="R596">
        <v>88102.567691206903</v>
      </c>
    </row>
    <row r="597" spans="1:18" x14ac:dyDescent="0.25">
      <c r="A597" t="s">
        <v>135</v>
      </c>
      <c r="B597">
        <v>2014</v>
      </c>
      <c r="C597">
        <v>6745955.5316062002</v>
      </c>
      <c r="D597">
        <v>6725752.2657465898</v>
      </c>
      <c r="J597">
        <v>21545.8720300198</v>
      </c>
      <c r="K597">
        <v>106335.163676977</v>
      </c>
      <c r="P597">
        <v>4456.8988337516803</v>
      </c>
      <c r="R597">
        <v>23654.782940626101</v>
      </c>
    </row>
    <row r="598" spans="1:18" x14ac:dyDescent="0.25">
      <c r="A598" t="s">
        <v>135</v>
      </c>
      <c r="B598">
        <v>2015</v>
      </c>
      <c r="C598">
        <v>4838523.2814996196</v>
      </c>
      <c r="D598">
        <v>4819865.8043911504</v>
      </c>
      <c r="J598">
        <v>17509.169552564599</v>
      </c>
      <c r="K598">
        <v>101160.854325771</v>
      </c>
      <c r="Q598">
        <v>24703.7365028858</v>
      </c>
      <c r="R598">
        <v>11424.819956302599</v>
      </c>
    </row>
    <row r="599" spans="1:18" x14ac:dyDescent="0.25">
      <c r="A599" t="s">
        <v>135</v>
      </c>
      <c r="B599">
        <v>2016</v>
      </c>
      <c r="C599">
        <v>4745616.8233275404</v>
      </c>
      <c r="D599">
        <v>4746111.2556070099</v>
      </c>
      <c r="J599">
        <v>12783.808869123501</v>
      </c>
      <c r="K599">
        <v>139724.55319762201</v>
      </c>
      <c r="Q599">
        <v>67016.221716999993</v>
      </c>
      <c r="R599">
        <v>3371.7379599809601</v>
      </c>
    </row>
    <row r="600" spans="1:18" x14ac:dyDescent="0.25">
      <c r="A600" t="s">
        <v>135</v>
      </c>
      <c r="B600">
        <v>2017</v>
      </c>
      <c r="C600">
        <v>5007770.7843816299</v>
      </c>
      <c r="D600">
        <v>4985966.2843132</v>
      </c>
      <c r="J600">
        <v>-14134.1423368454</v>
      </c>
      <c r="K600">
        <v>90688.964061737104</v>
      </c>
      <c r="Q600">
        <v>5136.7902863025702</v>
      </c>
      <c r="R600">
        <v>6578.3027982711801</v>
      </c>
    </row>
    <row r="601" spans="1:18" x14ac:dyDescent="0.25">
      <c r="A601" t="s">
        <v>135</v>
      </c>
      <c r="B601">
        <v>2018</v>
      </c>
      <c r="C601">
        <v>5374116.4855080796</v>
      </c>
      <c r="D601">
        <v>4872405.57698429</v>
      </c>
      <c r="H601">
        <v>196529.27295148399</v>
      </c>
      <c r="I601">
        <v>4586.4123237132999</v>
      </c>
      <c r="J601">
        <v>35745.539157986597</v>
      </c>
      <c r="K601">
        <v>31159.126834273298</v>
      </c>
      <c r="L601">
        <v>201115.685275197</v>
      </c>
      <c r="M601">
        <v>77200.3629148006</v>
      </c>
      <c r="N601">
        <v>123915.32236039601</v>
      </c>
      <c r="O601">
        <v>-25350.288611054399</v>
      </c>
      <c r="R601">
        <v>98565.033749341994</v>
      </c>
    </row>
    <row r="602" spans="1:18" x14ac:dyDescent="0.25">
      <c r="A602" t="s">
        <v>135</v>
      </c>
      <c r="B602">
        <v>2019</v>
      </c>
      <c r="C602">
        <v>5097200.6493240604</v>
      </c>
      <c r="D602">
        <v>4656669.8329389114</v>
      </c>
      <c r="H602">
        <v>171633.50217997999</v>
      </c>
      <c r="I602">
        <v>-30255.0856679678</v>
      </c>
      <c r="J602">
        <v>11920.187972188</v>
      </c>
      <c r="K602">
        <v>42175.2736401558</v>
      </c>
      <c r="L602">
        <v>141378.41651201199</v>
      </c>
      <c r="M602">
        <v>62484.346981644601</v>
      </c>
      <c r="N602">
        <v>78894.069530367895</v>
      </c>
      <c r="R602">
        <v>78894.069530367895</v>
      </c>
    </row>
    <row r="603" spans="1:18" x14ac:dyDescent="0.25">
      <c r="A603" t="s">
        <v>135</v>
      </c>
      <c r="B603">
        <v>2020</v>
      </c>
      <c r="C603">
        <v>5346734.9190578498</v>
      </c>
      <c r="D603">
        <v>4885867.0256952001</v>
      </c>
      <c r="H603">
        <v>72058.062329053893</v>
      </c>
      <c r="I603">
        <v>13608.209444165201</v>
      </c>
      <c r="J603">
        <v>46552.182371973999</v>
      </c>
      <c r="K603">
        <v>32943.972927808798</v>
      </c>
      <c r="L603">
        <v>85666.271773219094</v>
      </c>
      <c r="M603">
        <v>70554.7550137043</v>
      </c>
      <c r="N603">
        <v>15111.5167595148</v>
      </c>
      <c r="R603">
        <v>15111.5167595148</v>
      </c>
    </row>
    <row r="604" spans="1:18" x14ac:dyDescent="0.25">
      <c r="A604" t="s">
        <v>722</v>
      </c>
      <c r="B604">
        <v>2011</v>
      </c>
      <c r="C604">
        <v>262527605.62598699</v>
      </c>
      <c r="D604">
        <v>254216705.32274199</v>
      </c>
      <c r="E604">
        <v>181342287.72485301</v>
      </c>
      <c r="F604">
        <v>81185317.901134506</v>
      </c>
      <c r="G604">
        <v>64661152.891159102</v>
      </c>
      <c r="H604">
        <v>16524165.0099754</v>
      </c>
      <c r="I604">
        <v>17109978.5890579</v>
      </c>
      <c r="J604">
        <v>1113573.5602378801</v>
      </c>
      <c r="K604">
        <v>-15996405.028820001</v>
      </c>
      <c r="L604">
        <v>33634143.5990334</v>
      </c>
      <c r="M604">
        <v>4760395.0300216703</v>
      </c>
      <c r="N604">
        <v>28873748.569011699</v>
      </c>
      <c r="O604">
        <v>-1021215.56353569</v>
      </c>
      <c r="R604">
        <v>27852533.005476002</v>
      </c>
    </row>
    <row r="605" spans="1:18" x14ac:dyDescent="0.25">
      <c r="A605" t="s">
        <v>722</v>
      </c>
      <c r="B605">
        <v>2012</v>
      </c>
      <c r="C605">
        <v>280191739.90845698</v>
      </c>
      <c r="D605">
        <v>271692346.82357299</v>
      </c>
      <c r="E605">
        <v>191672829.54883599</v>
      </c>
      <c r="F605">
        <v>88518910.359621003</v>
      </c>
      <c r="G605">
        <v>72659260.761022598</v>
      </c>
      <c r="H605">
        <v>15859649.598598501</v>
      </c>
      <c r="I605">
        <v>1279804.76760864</v>
      </c>
      <c r="J605">
        <v>1083972.5725650799</v>
      </c>
      <c r="K605">
        <v>-195832.19504356399</v>
      </c>
      <c r="L605">
        <v>17139454.3662071</v>
      </c>
      <c r="M605">
        <v>4527585.1854085904</v>
      </c>
      <c r="N605">
        <v>12611869.180798501</v>
      </c>
      <c r="O605">
        <v>-1024396.83317292</v>
      </c>
      <c r="R605">
        <v>11587472.3476256</v>
      </c>
    </row>
    <row r="606" spans="1:18" x14ac:dyDescent="0.25">
      <c r="A606" t="s">
        <v>722</v>
      </c>
      <c r="B606">
        <v>2013</v>
      </c>
      <c r="C606">
        <v>253890289.122105</v>
      </c>
      <c r="D606">
        <v>245804379.13084</v>
      </c>
      <c r="E606">
        <v>176849535.59422499</v>
      </c>
      <c r="F606">
        <v>77040753.5278797</v>
      </c>
      <c r="G606">
        <v>62302786.353111297</v>
      </c>
      <c r="H606">
        <v>14737967.174768399</v>
      </c>
      <c r="I606">
        <v>3223437.0911121401</v>
      </c>
      <c r="J606">
        <v>909361.34886741603</v>
      </c>
      <c r="K606">
        <v>-2314075.74224472</v>
      </c>
      <c r="L606">
        <v>17961404.2658806</v>
      </c>
      <c r="M606">
        <v>4523738.8329505902</v>
      </c>
      <c r="N606">
        <v>13437665.43293</v>
      </c>
      <c r="O606">
        <v>-1167861.57796502</v>
      </c>
      <c r="R606">
        <v>12269803.854964999</v>
      </c>
    </row>
    <row r="607" spans="1:18" x14ac:dyDescent="0.25">
      <c r="A607" t="s">
        <v>722</v>
      </c>
      <c r="B607">
        <v>2014</v>
      </c>
      <c r="C607">
        <v>240156319.073439</v>
      </c>
      <c r="D607">
        <v>232210986.934185</v>
      </c>
      <c r="E607">
        <v>171762011.639595</v>
      </c>
      <c r="F607">
        <v>68394307.433843598</v>
      </c>
      <c r="G607">
        <v>69731230.956315994</v>
      </c>
      <c r="H607">
        <v>-1336923.52247238</v>
      </c>
      <c r="I607">
        <v>-80563.795328140302</v>
      </c>
      <c r="J607">
        <v>1064748.5382556899</v>
      </c>
      <c r="K607">
        <v>1145312.3335838299</v>
      </c>
      <c r="L607">
        <v>-1417487.31780052</v>
      </c>
      <c r="M607">
        <v>64233.296275138899</v>
      </c>
      <c r="N607">
        <v>-1481720.61407566</v>
      </c>
      <c r="O607">
        <v>-278767.06233441801</v>
      </c>
      <c r="R607">
        <v>-1760487.6764100799</v>
      </c>
    </row>
    <row r="608" spans="1:18" x14ac:dyDescent="0.25">
      <c r="A608" t="s">
        <v>722</v>
      </c>
      <c r="B608">
        <v>2015</v>
      </c>
      <c r="C608">
        <v>237564525.987625</v>
      </c>
      <c r="D608">
        <v>229021049.055576</v>
      </c>
      <c r="E608">
        <v>163001739.52674901</v>
      </c>
      <c r="F608">
        <v>74562786.460876495</v>
      </c>
      <c r="G608">
        <v>65767379.734039299</v>
      </c>
      <c r="H608">
        <v>8795406.7268371601</v>
      </c>
      <c r="I608">
        <v>-1108912.7368927</v>
      </c>
      <c r="J608">
        <v>676731.91738128697</v>
      </c>
      <c r="K608">
        <v>1785644.6542739901</v>
      </c>
      <c r="L608">
        <v>7686493.9899444599</v>
      </c>
      <c r="M608">
        <v>2016492.4578666701</v>
      </c>
      <c r="N608">
        <v>5670001.5320777902</v>
      </c>
      <c r="O608">
        <v>-695475.91575336503</v>
      </c>
      <c r="R608">
        <v>4974525.6163244201</v>
      </c>
    </row>
    <row r="609" spans="1:31" x14ac:dyDescent="0.25">
      <c r="A609" t="s">
        <v>722</v>
      </c>
      <c r="B609">
        <v>2016</v>
      </c>
      <c r="C609">
        <v>282938755.47409099</v>
      </c>
      <c r="D609">
        <v>275299217.18835801</v>
      </c>
      <c r="E609">
        <v>196448868.103266</v>
      </c>
      <c r="F609">
        <v>86489887.370824799</v>
      </c>
      <c r="G609">
        <v>70368902.498483703</v>
      </c>
      <c r="H609">
        <v>16120984.872341201</v>
      </c>
      <c r="I609">
        <v>277038.20157051098</v>
      </c>
      <c r="J609">
        <v>1006212.34250069</v>
      </c>
      <c r="K609">
        <v>729174.14093017601</v>
      </c>
      <c r="L609">
        <v>16398023.0739117</v>
      </c>
      <c r="M609">
        <v>2650452.0583152799</v>
      </c>
      <c r="N609">
        <v>13747571.015596399</v>
      </c>
      <c r="O609">
        <v>-1319408.2269246599</v>
      </c>
      <c r="R609">
        <v>12428162.7886717</v>
      </c>
    </row>
    <row r="610" spans="1:31" x14ac:dyDescent="0.25">
      <c r="A610" t="s">
        <v>722</v>
      </c>
      <c r="B610">
        <v>2017</v>
      </c>
      <c r="C610">
        <v>279065265.62273502</v>
      </c>
      <c r="D610">
        <v>270047241.07849598</v>
      </c>
      <c r="E610">
        <v>192137966.819525</v>
      </c>
      <c r="F610">
        <v>86927298.803210303</v>
      </c>
      <c r="G610">
        <v>70917900.735974297</v>
      </c>
      <c r="H610">
        <v>16009398.0672359</v>
      </c>
      <c r="I610">
        <v>1901845.9583520901</v>
      </c>
      <c r="J610">
        <v>1087750.5481243101</v>
      </c>
      <c r="K610">
        <v>-814095.41022777604</v>
      </c>
      <c r="L610">
        <v>17911244.025587998</v>
      </c>
      <c r="M610">
        <v>3996052.01363564</v>
      </c>
      <c r="N610">
        <v>13915192.0119524</v>
      </c>
      <c r="O610">
        <v>-1520739.3863101001</v>
      </c>
      <c r="R610">
        <v>12394452.6256423</v>
      </c>
    </row>
    <row r="611" spans="1:31" x14ac:dyDescent="0.25">
      <c r="A611" t="s">
        <v>722</v>
      </c>
      <c r="B611">
        <v>2018</v>
      </c>
      <c r="C611">
        <v>291925562.58428103</v>
      </c>
      <c r="D611">
        <v>283806751.84154499</v>
      </c>
      <c r="E611">
        <v>190016344.85530901</v>
      </c>
      <c r="F611">
        <v>101909217.728972</v>
      </c>
      <c r="G611">
        <v>84090972.649335906</v>
      </c>
      <c r="H611">
        <v>17818245.0796366</v>
      </c>
      <c r="I611">
        <v>2802882.6349973702</v>
      </c>
      <c r="J611">
        <v>1015553.46775055</v>
      </c>
      <c r="K611">
        <v>-1787329.1672468199</v>
      </c>
      <c r="L611">
        <v>20621127.714633901</v>
      </c>
      <c r="M611">
        <v>4859827.76713371</v>
      </c>
      <c r="N611">
        <v>15761299.947500199</v>
      </c>
      <c r="O611">
        <v>-2286910.69918931</v>
      </c>
      <c r="R611">
        <v>13474389.248310899</v>
      </c>
    </row>
    <row r="612" spans="1:31" x14ac:dyDescent="0.25">
      <c r="A612" t="s">
        <v>722</v>
      </c>
      <c r="B612">
        <v>2019</v>
      </c>
      <c r="C612">
        <v>283756896.19898802</v>
      </c>
      <c r="D612">
        <v>273500800.254345</v>
      </c>
      <c r="E612">
        <v>183640318.557024</v>
      </c>
      <c r="F612">
        <v>100116577.641964</v>
      </c>
      <c r="G612">
        <v>87892214.421033904</v>
      </c>
      <c r="H612">
        <v>12224363.220930099</v>
      </c>
      <c r="I612">
        <v>2092204.30552959</v>
      </c>
      <c r="J612">
        <v>966954.24795150803</v>
      </c>
      <c r="K612">
        <v>-1125250.0575780901</v>
      </c>
      <c r="L612">
        <v>14316567.526459699</v>
      </c>
      <c r="M612">
        <v>3488643.3082818999</v>
      </c>
      <c r="N612">
        <v>10827924.218177799</v>
      </c>
      <c r="O612">
        <v>-1831026.0364401301</v>
      </c>
      <c r="R612">
        <v>8996898.1817376595</v>
      </c>
    </row>
    <row r="613" spans="1:31" x14ac:dyDescent="0.25">
      <c r="A613" t="s">
        <v>722</v>
      </c>
      <c r="B613">
        <v>2020</v>
      </c>
      <c r="C613">
        <v>295200881.99615502</v>
      </c>
      <c r="D613">
        <v>283376537.27531397</v>
      </c>
      <c r="E613">
        <v>189325427.541733</v>
      </c>
      <c r="F613">
        <v>105875454.454422</v>
      </c>
      <c r="G613">
        <v>85014093.782663301</v>
      </c>
      <c r="H613">
        <v>20861360.6717587</v>
      </c>
      <c r="I613">
        <v>1933348.31786156</v>
      </c>
      <c r="J613">
        <v>917406.05592727696</v>
      </c>
      <c r="K613">
        <v>-1015942.26193428</v>
      </c>
      <c r="L613">
        <v>22794708.989620201</v>
      </c>
      <c r="M613">
        <v>5320955.1243781997</v>
      </c>
      <c r="N613">
        <v>17473753.865242001</v>
      </c>
      <c r="O613">
        <v>-2428294.5480346698</v>
      </c>
      <c r="R613">
        <v>15045459.317207299</v>
      </c>
    </row>
    <row r="614" spans="1:31" x14ac:dyDescent="0.25">
      <c r="A614" t="s">
        <v>726</v>
      </c>
      <c r="B614">
        <v>2011</v>
      </c>
      <c r="M614">
        <v>348321.58756256098</v>
      </c>
      <c r="R614">
        <v>960523.16570282006</v>
      </c>
      <c r="S614">
        <v>3760289.8657321902</v>
      </c>
      <c r="T614">
        <v>16082166.025757801</v>
      </c>
      <c r="U614">
        <v>12321876.1600256</v>
      </c>
      <c r="V614">
        <v>761293.77281665802</v>
      </c>
      <c r="W614">
        <v>-176799.593687057</v>
      </c>
      <c r="Y614">
        <v>184715.99340438799</v>
      </c>
      <c r="Z614">
        <v>753377.37309932697</v>
      </c>
      <c r="AA614">
        <v>2587343.3076143302</v>
      </c>
      <c r="AB614">
        <v>625395.57766914403</v>
      </c>
      <c r="AD614">
        <v>1308844.7532653799</v>
      </c>
      <c r="AE614">
        <v>4521583.6385488501</v>
      </c>
    </row>
    <row r="615" spans="1:31" x14ac:dyDescent="0.25">
      <c r="A615" t="s">
        <v>726</v>
      </c>
      <c r="B615">
        <v>2012</v>
      </c>
      <c r="M615">
        <v>514404.28698062903</v>
      </c>
      <c r="R615">
        <v>1299112.1671199801</v>
      </c>
      <c r="S615">
        <v>4453113.7872934304</v>
      </c>
      <c r="T615">
        <v>17831762.5486851</v>
      </c>
      <c r="U615">
        <v>13378648.761391601</v>
      </c>
      <c r="V615">
        <v>946062.57605552697</v>
      </c>
      <c r="W615">
        <v>11032.7997207642</v>
      </c>
      <c r="Y615">
        <v>193073.99511337301</v>
      </c>
      <c r="Z615">
        <v>741955.78122139</v>
      </c>
      <c r="AA615">
        <v>2734755.2307844199</v>
      </c>
      <c r="AB615">
        <v>848146.47853374504</v>
      </c>
      <c r="AC615">
        <v>-2758.19993019104</v>
      </c>
      <c r="AD615">
        <v>1813516.45410061</v>
      </c>
      <c r="AE615">
        <v>5399176.3633489599</v>
      </c>
    </row>
    <row r="616" spans="1:31" x14ac:dyDescent="0.25">
      <c r="A616" t="s">
        <v>726</v>
      </c>
      <c r="B616">
        <v>2013</v>
      </c>
      <c r="M616">
        <v>509922.25170135498</v>
      </c>
      <c r="R616">
        <v>1089048.23756218</v>
      </c>
      <c r="S616">
        <v>4153438.1501674699</v>
      </c>
      <c r="T616">
        <v>18731144.045829799</v>
      </c>
      <c r="U616">
        <v>14577705.8956623</v>
      </c>
      <c r="V616">
        <v>1033199.6099948901</v>
      </c>
      <c r="W616">
        <v>-14569.2071914673</v>
      </c>
      <c r="Y616">
        <v>160261.27910613999</v>
      </c>
      <c r="Z616">
        <v>887507.53808021499</v>
      </c>
      <c r="AA616">
        <v>3018254.0898323101</v>
      </c>
      <c r="AB616">
        <v>569413.18106651295</v>
      </c>
      <c r="AD616">
        <v>1598970.4892635299</v>
      </c>
      <c r="AE616">
        <v>5186637.7601623498</v>
      </c>
    </row>
    <row r="617" spans="1:31" x14ac:dyDescent="0.25">
      <c r="A617" t="s">
        <v>726</v>
      </c>
      <c r="B617">
        <v>2014</v>
      </c>
      <c r="M617">
        <v>329876.08087062801</v>
      </c>
      <c r="R617">
        <v>1316238.2236719099</v>
      </c>
      <c r="S617">
        <v>4116374.4612932201</v>
      </c>
      <c r="T617">
        <v>19027208.796620399</v>
      </c>
      <c r="U617">
        <v>14910834.3353271</v>
      </c>
      <c r="V617">
        <v>1037531.03983402</v>
      </c>
      <c r="W617">
        <v>57701.096653938301</v>
      </c>
      <c r="Y617">
        <v>104515.193939209</v>
      </c>
      <c r="Z617">
        <v>875314.74924087501</v>
      </c>
      <c r="AA617">
        <v>2777273.5389471101</v>
      </c>
      <c r="AB617">
        <v>730517.65763759601</v>
      </c>
      <c r="AD617">
        <v>1646114.3045425401</v>
      </c>
      <c r="AE617">
        <v>5153905.5011272402</v>
      </c>
    </row>
    <row r="618" spans="1:31" x14ac:dyDescent="0.25">
      <c r="A618" t="s">
        <v>726</v>
      </c>
      <c r="B618">
        <v>2015</v>
      </c>
      <c r="M618">
        <v>284606.88114166301</v>
      </c>
      <c r="R618">
        <v>1202727.59771347</v>
      </c>
      <c r="S618">
        <v>1752967.5679206799</v>
      </c>
      <c r="T618">
        <v>11997761.189460799</v>
      </c>
      <c r="U618">
        <v>10244793.621540099</v>
      </c>
      <c r="V618">
        <v>1488388.57841492</v>
      </c>
      <c r="W618">
        <v>-50596.778869628899</v>
      </c>
      <c r="Y618">
        <v>-87490.263462066694</v>
      </c>
      <c r="Z618">
        <v>1626475.62074661</v>
      </c>
      <c r="AA618">
        <v>1972220.2763557399</v>
      </c>
      <c r="AB618">
        <v>590295.75347900402</v>
      </c>
      <c r="AC618">
        <v>-1054.0995597839401</v>
      </c>
      <c r="AD618">
        <v>677786.01694107102</v>
      </c>
      <c r="AE618">
        <v>3241356.1463355999</v>
      </c>
    </row>
    <row r="619" spans="1:31" x14ac:dyDescent="0.25">
      <c r="A619" t="s">
        <v>726</v>
      </c>
      <c r="B619">
        <v>2016</v>
      </c>
      <c r="M619">
        <v>160706.14290237401</v>
      </c>
      <c r="R619">
        <v>1084166.8148040799</v>
      </c>
      <c r="S619">
        <v>2231896.5070247701</v>
      </c>
      <c r="T619">
        <v>14329231.308937101</v>
      </c>
      <c r="U619">
        <v>12097334.8019123</v>
      </c>
      <c r="V619">
        <v>1509918.1635379801</v>
      </c>
      <c r="W619">
        <v>13192.295312881501</v>
      </c>
      <c r="Y619">
        <v>-87548.868894576997</v>
      </c>
      <c r="Z619">
        <v>1584274.73711967</v>
      </c>
      <c r="AA619">
        <v>2367417.35887527</v>
      </c>
      <c r="AB619">
        <v>588856.09078407299</v>
      </c>
      <c r="AC619">
        <v>-1199.29957389832</v>
      </c>
      <c r="AD619">
        <v>784341.92132949806</v>
      </c>
      <c r="AE619">
        <v>3741814.6705627399</v>
      </c>
    </row>
    <row r="620" spans="1:31" x14ac:dyDescent="0.25">
      <c r="A620" t="s">
        <v>726</v>
      </c>
      <c r="B620">
        <v>2017</v>
      </c>
      <c r="M620">
        <v>309150.15578269999</v>
      </c>
      <c r="R620">
        <v>627460.31618118298</v>
      </c>
      <c r="S620">
        <v>1027065.51754475</v>
      </c>
      <c r="T620">
        <v>2252216.1349058198</v>
      </c>
      <c r="U620">
        <v>1225150.6173610699</v>
      </c>
      <c r="V620">
        <v>12828586.464405101</v>
      </c>
      <c r="W620">
        <v>-9160.0046157836896</v>
      </c>
      <c r="X620">
        <v>2290.0011539459201</v>
      </c>
      <c r="Y620">
        <v>-52670.026540756196</v>
      </c>
      <c r="Z620">
        <v>12888126.4944077</v>
      </c>
      <c r="AA620">
        <v>12575541.336894</v>
      </c>
      <c r="AB620">
        <v>253045.12751102401</v>
      </c>
      <c r="AC620">
        <v>-90455.045580863996</v>
      </c>
      <c r="AD620">
        <v>936610.47196388198</v>
      </c>
      <c r="AE620">
        <v>13855651.981949801</v>
      </c>
    </row>
    <row r="621" spans="1:31" x14ac:dyDescent="0.25">
      <c r="A621" t="s">
        <v>726</v>
      </c>
      <c r="B621">
        <v>2018</v>
      </c>
      <c r="M621">
        <v>420151.545286179</v>
      </c>
      <c r="R621">
        <v>999825.86979866005</v>
      </c>
      <c r="S621">
        <v>858277.48823165905</v>
      </c>
      <c r="T621">
        <v>2377114.0904426598</v>
      </c>
      <c r="U621">
        <v>1518836.6022109999</v>
      </c>
      <c r="V621">
        <v>19225865.096330602</v>
      </c>
      <c r="W621">
        <v>-137054.78215217599</v>
      </c>
      <c r="X621">
        <v>1123.3998537063601</v>
      </c>
      <c r="Y621">
        <v>-205582.173228264</v>
      </c>
      <c r="Z621">
        <v>19567378.651857398</v>
      </c>
      <c r="AA621">
        <v>18239520.0247765</v>
      </c>
      <c r="AB621">
        <v>329156.15713596297</v>
      </c>
      <c r="AC621">
        <v>-95488.987565040603</v>
      </c>
      <c r="AD621">
        <v>1419977.41508484</v>
      </c>
      <c r="AE621">
        <v>20084142.584562302</v>
      </c>
    </row>
    <row r="622" spans="1:31" x14ac:dyDescent="0.25">
      <c r="A622" t="s">
        <v>726</v>
      </c>
      <c r="B622">
        <v>2019</v>
      </c>
      <c r="M622">
        <v>279778.64027023298</v>
      </c>
      <c r="R622">
        <v>976771.042346954</v>
      </c>
      <c r="S622">
        <v>870013.40329647099</v>
      </c>
      <c r="T622">
        <v>2448063.1023645401</v>
      </c>
      <c r="U622">
        <v>1578049.6990680699</v>
      </c>
      <c r="V622">
        <v>24643835.2304697</v>
      </c>
      <c r="W622">
        <v>-74853.057265281706</v>
      </c>
      <c r="X622">
        <v>1227.0992994308499</v>
      </c>
      <c r="Y622">
        <v>-369356.889128685</v>
      </c>
      <c r="Z622">
        <v>25086818.077564199</v>
      </c>
      <c r="AA622">
        <v>23152909.581661198</v>
      </c>
      <c r="AB622">
        <v>748530.57265281701</v>
      </c>
      <c r="AC622">
        <v>-355858.79683494603</v>
      </c>
      <c r="AD622">
        <v>1256549.6826171901</v>
      </c>
      <c r="AE622">
        <v>25513848.6337662</v>
      </c>
    </row>
    <row r="623" spans="1:31" x14ac:dyDescent="0.25">
      <c r="A623" t="s">
        <v>726</v>
      </c>
      <c r="B623">
        <v>2020</v>
      </c>
      <c r="M623">
        <v>882295.45378684998</v>
      </c>
      <c r="R623">
        <v>2522300.35376549</v>
      </c>
      <c r="S623">
        <v>967240.45896530198</v>
      </c>
      <c r="T623">
        <v>2372797.1446514102</v>
      </c>
      <c r="U623">
        <v>1405556.6856861101</v>
      </c>
      <c r="V623">
        <v>25938806.781291999</v>
      </c>
      <c r="W623">
        <v>294476.01795196498</v>
      </c>
      <c r="X623">
        <v>3397.8002071380602</v>
      </c>
      <c r="Y623">
        <v>-235580.814361572</v>
      </c>
      <c r="Z623">
        <v>25876513.777494401</v>
      </c>
      <c r="AA623">
        <v>23316837.621450402</v>
      </c>
      <c r="AB623">
        <v>140442.40856170701</v>
      </c>
      <c r="AC623">
        <v>-44171.4026927948</v>
      </c>
      <c r="AD623">
        <v>3404595.80755234</v>
      </c>
      <c r="AE623">
        <v>26906047.2402573</v>
      </c>
    </row>
    <row r="624" spans="1:31" x14ac:dyDescent="0.25">
      <c r="A624" t="s">
        <v>723</v>
      </c>
      <c r="B624">
        <v>2011</v>
      </c>
      <c r="C624">
        <v>2771199.7462627902</v>
      </c>
      <c r="D624">
        <v>2616400.1507730498</v>
      </c>
      <c r="H624">
        <v>-24943.8021519184</v>
      </c>
      <c r="I624">
        <v>24943.8021519184</v>
      </c>
      <c r="J624">
        <v>47512.004098892197</v>
      </c>
      <c r="K624">
        <v>22568.201946973801</v>
      </c>
    </row>
    <row r="625" spans="1:18" x14ac:dyDescent="0.25">
      <c r="A625" t="s">
        <v>723</v>
      </c>
      <c r="B625">
        <v>2012</v>
      </c>
      <c r="C625">
        <v>2952666.68296981</v>
      </c>
      <c r="D625">
        <v>2804874.0972469999</v>
      </c>
      <c r="H625">
        <v>-14559.578480124501</v>
      </c>
      <c r="I625">
        <v>14559.578480124501</v>
      </c>
      <c r="J625">
        <v>41989.903500676199</v>
      </c>
      <c r="K625">
        <v>27430.3250205517</v>
      </c>
    </row>
    <row r="626" spans="1:18" x14ac:dyDescent="0.25">
      <c r="A626" t="s">
        <v>723</v>
      </c>
      <c r="B626">
        <v>2013</v>
      </c>
      <c r="C626">
        <v>3214927.49843144</v>
      </c>
      <c r="D626">
        <v>3100572.5293257199</v>
      </c>
      <c r="H626">
        <v>-26960.025217652299</v>
      </c>
      <c r="I626">
        <v>26960.025217652299</v>
      </c>
      <c r="J626">
        <v>50828.1083135605</v>
      </c>
      <c r="K626">
        <v>23868.083095908201</v>
      </c>
    </row>
    <row r="627" spans="1:18" x14ac:dyDescent="0.25">
      <c r="A627" t="s">
        <v>723</v>
      </c>
      <c r="B627">
        <v>2014</v>
      </c>
      <c r="C627">
        <v>4348814.8609068403</v>
      </c>
      <c r="D627">
        <v>2885221.4448664198</v>
      </c>
      <c r="H627">
        <v>1256351.3001442</v>
      </c>
      <c r="I627">
        <v>21746.969934463501</v>
      </c>
      <c r="J627">
        <v>44979.999002456701</v>
      </c>
      <c r="K627">
        <v>23233.0290679932</v>
      </c>
      <c r="L627">
        <v>1278098.27007866</v>
      </c>
      <c r="N627">
        <v>1278098.27007866</v>
      </c>
      <c r="R627">
        <v>1278098.27007866</v>
      </c>
    </row>
    <row r="628" spans="1:18" x14ac:dyDescent="0.25">
      <c r="A628" t="s">
        <v>723</v>
      </c>
      <c r="B628">
        <v>2015</v>
      </c>
      <c r="C628">
        <v>3339330.1231536898</v>
      </c>
      <c r="D628">
        <v>3198720.1715076002</v>
      </c>
      <c r="H628">
        <v>-14803.053041577299</v>
      </c>
      <c r="I628">
        <v>14803.053041577299</v>
      </c>
      <c r="J628">
        <v>41022.213621139497</v>
      </c>
      <c r="K628">
        <v>26219.160579562202</v>
      </c>
    </row>
    <row r="629" spans="1:18" x14ac:dyDescent="0.25">
      <c r="A629" t="s">
        <v>723</v>
      </c>
      <c r="B629">
        <v>2016</v>
      </c>
      <c r="C629">
        <v>3391754.0174260102</v>
      </c>
      <c r="D629">
        <v>3223619.8671426801</v>
      </c>
      <c r="H629">
        <v>-23864.814033508301</v>
      </c>
      <c r="I629">
        <v>23864.814033508301</v>
      </c>
      <c r="J629">
        <v>40604.969142437003</v>
      </c>
      <c r="K629">
        <v>16740.155108928699</v>
      </c>
    </row>
    <row r="630" spans="1:18" x14ac:dyDescent="0.25">
      <c r="A630" t="s">
        <v>723</v>
      </c>
      <c r="B630">
        <v>2017</v>
      </c>
    </row>
    <row r="631" spans="1:18" x14ac:dyDescent="0.25">
      <c r="A631" t="s">
        <v>723</v>
      </c>
      <c r="B631">
        <v>2018</v>
      </c>
      <c r="C631">
        <v>3425391.7410763502</v>
      </c>
      <c r="D631">
        <v>3195148.1550551699</v>
      </c>
      <c r="H631">
        <v>1582955.2826610799</v>
      </c>
      <c r="I631">
        <v>3590.7218093872102</v>
      </c>
      <c r="J631">
        <v>41526.880925655401</v>
      </c>
      <c r="K631">
        <v>37936.159116268202</v>
      </c>
      <c r="L631">
        <v>1586546.0044704699</v>
      </c>
      <c r="N631">
        <v>1586546.0044704699</v>
      </c>
      <c r="R631">
        <v>1586546.0044704699</v>
      </c>
    </row>
    <row r="632" spans="1:18" x14ac:dyDescent="0.25">
      <c r="A632" t="s">
        <v>723</v>
      </c>
      <c r="B632">
        <v>2019</v>
      </c>
      <c r="C632">
        <v>3465531.2727045999</v>
      </c>
      <c r="D632">
        <v>3289306.9078532499</v>
      </c>
      <c r="H632">
        <v>1528870.8097043</v>
      </c>
      <c r="I632">
        <v>6888.6879029273996</v>
      </c>
      <c r="J632">
        <v>37139.599163532301</v>
      </c>
      <c r="K632">
        <v>30250.911260604898</v>
      </c>
      <c r="L632">
        <v>1535759.49760723</v>
      </c>
      <c r="N632">
        <v>1535759.49760723</v>
      </c>
      <c r="R632">
        <v>1535759.49760723</v>
      </c>
    </row>
    <row r="633" spans="1:18" x14ac:dyDescent="0.25">
      <c r="A633" t="s">
        <v>723</v>
      </c>
      <c r="B633">
        <v>2020</v>
      </c>
      <c r="C633">
        <v>4123679.4667303599</v>
      </c>
      <c r="D633">
        <v>3902855.5852019801</v>
      </c>
      <c r="H633">
        <v>1966354.2284792699</v>
      </c>
      <c r="I633">
        <v>-4654.3876427411997</v>
      </c>
      <c r="J633">
        <v>34037.280367612802</v>
      </c>
      <c r="K633">
        <v>38691.668010353998</v>
      </c>
      <c r="L633">
        <v>1961699.8408365201</v>
      </c>
      <c r="N633">
        <v>1961699.8408365201</v>
      </c>
      <c r="R633">
        <v>1961699.8408365201</v>
      </c>
    </row>
    <row r="634" spans="1:18" x14ac:dyDescent="0.25">
      <c r="A634" t="s">
        <v>404</v>
      </c>
      <c r="B634">
        <v>2011</v>
      </c>
      <c r="C634">
        <v>1657694.1008091001</v>
      </c>
      <c r="D634">
        <v>1640014.1414403899</v>
      </c>
      <c r="E634">
        <v>1257388.15510273</v>
      </c>
      <c r="F634">
        <v>400305.94570636703</v>
      </c>
      <c r="G634">
        <v>299899.60929155297</v>
      </c>
      <c r="H634">
        <v>100406.336414814</v>
      </c>
      <c r="I634">
        <v>0</v>
      </c>
      <c r="J634">
        <v>7652.5197267532303</v>
      </c>
      <c r="K634">
        <v>7652.5197267532303</v>
      </c>
      <c r="L634">
        <v>100406.336414814</v>
      </c>
      <c r="M634">
        <v>27443.519020080599</v>
      </c>
      <c r="N634">
        <v>72962.8173947334</v>
      </c>
      <c r="O634">
        <v>5145.6598162651098</v>
      </c>
      <c r="R634">
        <v>78108.477210998506</v>
      </c>
    </row>
    <row r="635" spans="1:18" x14ac:dyDescent="0.25">
      <c r="A635" t="s">
        <v>404</v>
      </c>
      <c r="B635">
        <v>2012</v>
      </c>
      <c r="C635">
        <v>1808965.4242157899</v>
      </c>
      <c r="D635">
        <v>1793795.3245997401</v>
      </c>
      <c r="E635">
        <v>1423644.89396811</v>
      </c>
      <c r="F635">
        <v>385320.530247688</v>
      </c>
      <c r="G635">
        <v>324226.40179395699</v>
      </c>
      <c r="H635">
        <v>61094.1284537315</v>
      </c>
      <c r="I635">
        <v>-17928.2995462418</v>
      </c>
      <c r="J635">
        <v>4137.2998952865601</v>
      </c>
      <c r="K635">
        <v>22065.599441528298</v>
      </c>
      <c r="L635">
        <v>43165.828907489798</v>
      </c>
      <c r="M635">
        <v>14618.459630012499</v>
      </c>
      <c r="N635">
        <v>28547.369277477301</v>
      </c>
      <c r="O635">
        <v>-7860.8698010444596</v>
      </c>
      <c r="R635">
        <v>20686.4994764328</v>
      </c>
    </row>
    <row r="636" spans="1:18" x14ac:dyDescent="0.25">
      <c r="A636" t="s">
        <v>404</v>
      </c>
      <c r="B636">
        <v>2013</v>
      </c>
      <c r="C636">
        <v>1627501.85334682</v>
      </c>
      <c r="D636">
        <v>1607347.7833986301</v>
      </c>
      <c r="E636">
        <v>1302608.5329771</v>
      </c>
      <c r="F636">
        <v>324893.32036971999</v>
      </c>
      <c r="G636">
        <v>533354.393267632</v>
      </c>
      <c r="H636">
        <v>-208461.07289791101</v>
      </c>
      <c r="I636">
        <v>-27924.313783645601</v>
      </c>
      <c r="J636">
        <v>4006.5319776534998</v>
      </c>
      <c r="K636">
        <v>31930.845761299101</v>
      </c>
      <c r="L636">
        <v>-236385.38668155699</v>
      </c>
      <c r="M636">
        <v>13476.516652107201</v>
      </c>
      <c r="N636">
        <v>-249861.903333664</v>
      </c>
      <c r="O636">
        <v>-9834.2148542404193</v>
      </c>
      <c r="R636">
        <v>-259696.11818790401</v>
      </c>
    </row>
    <row r="637" spans="1:18" x14ac:dyDescent="0.25">
      <c r="A637" t="s">
        <v>404</v>
      </c>
      <c r="B637">
        <v>2014</v>
      </c>
      <c r="C637">
        <v>1078683.89744759</v>
      </c>
      <c r="D637">
        <v>1037422.16984034</v>
      </c>
      <c r="E637">
        <v>805637.95328140305</v>
      </c>
      <c r="F637">
        <v>273045.94416618301</v>
      </c>
      <c r="G637">
        <v>223618.96703243299</v>
      </c>
      <c r="H637">
        <v>49426.977133750901</v>
      </c>
      <c r="I637">
        <v>-15459.539103507999</v>
      </c>
      <c r="J637">
        <v>4463.6697411537198</v>
      </c>
      <c r="K637">
        <v>19923.208844661702</v>
      </c>
      <c r="L637">
        <v>33967.438030242898</v>
      </c>
      <c r="M637">
        <v>18725.638914108298</v>
      </c>
      <c r="N637">
        <v>15241.7991161346</v>
      </c>
      <c r="O637">
        <v>63362.336325645403</v>
      </c>
      <c r="R637">
        <v>78604.135441780105</v>
      </c>
    </row>
    <row r="638" spans="1:18" x14ac:dyDescent="0.25">
      <c r="A638" t="s">
        <v>404</v>
      </c>
      <c r="B638">
        <v>2015</v>
      </c>
      <c r="C638">
        <v>890081.66828155494</v>
      </c>
      <c r="D638">
        <v>866996.88792228699</v>
      </c>
      <c r="E638">
        <v>629613.66705894505</v>
      </c>
      <c r="F638">
        <v>260468.00122261001</v>
      </c>
      <c r="G638">
        <v>205760.23406982399</v>
      </c>
      <c r="H638">
        <v>54707.767152786299</v>
      </c>
      <c r="I638">
        <v>-5270.4977989196796</v>
      </c>
      <c r="J638">
        <v>2002.78916358948</v>
      </c>
      <c r="K638">
        <v>7273.2869625091598</v>
      </c>
      <c r="L638">
        <v>49437.269353866599</v>
      </c>
      <c r="M638">
        <v>22136.090755462599</v>
      </c>
      <c r="N638">
        <v>27301.178598403902</v>
      </c>
      <c r="O638">
        <v>-23822.6500511169</v>
      </c>
      <c r="R638">
        <v>3478.52854728699</v>
      </c>
    </row>
    <row r="639" spans="1:18" x14ac:dyDescent="0.25">
      <c r="A639" t="s">
        <v>404</v>
      </c>
      <c r="B639">
        <v>2016</v>
      </c>
      <c r="C639">
        <v>1129980.05852699</v>
      </c>
      <c r="D639">
        <v>1101316.79871082</v>
      </c>
      <c r="E639">
        <v>810246.79212570202</v>
      </c>
      <c r="F639">
        <v>319733.26640129101</v>
      </c>
      <c r="G639">
        <v>238300.82533359501</v>
      </c>
      <c r="H639">
        <v>81432.441067695603</v>
      </c>
      <c r="I639">
        <v>-12112.925696373</v>
      </c>
      <c r="J639">
        <v>4197.5485086441004</v>
      </c>
      <c r="K639">
        <v>16310.474205017101</v>
      </c>
      <c r="L639">
        <v>69319.515371322603</v>
      </c>
      <c r="M639">
        <v>26024.800753593401</v>
      </c>
      <c r="N639">
        <v>43294.714617729202</v>
      </c>
      <c r="O639">
        <v>-52889.111208915703</v>
      </c>
      <c r="R639">
        <v>-9594.3965911865198</v>
      </c>
    </row>
    <row r="640" spans="1:18" x14ac:dyDescent="0.25">
      <c r="A640" t="s">
        <v>404</v>
      </c>
      <c r="B640">
        <v>2017</v>
      </c>
      <c r="C640">
        <v>1012638.51027489</v>
      </c>
      <c r="D640">
        <v>990425.49908161198</v>
      </c>
      <c r="E640">
        <v>736235.37099361396</v>
      </c>
      <c r="F640">
        <v>276403.139281273</v>
      </c>
      <c r="G640">
        <v>219840.110778809</v>
      </c>
      <c r="H640">
        <v>56563.028502464302</v>
      </c>
      <c r="I640">
        <v>-9847.0049619674701</v>
      </c>
      <c r="J640">
        <v>1717.5008654594401</v>
      </c>
      <c r="K640">
        <v>11564.505827426899</v>
      </c>
      <c r="L640">
        <v>46716.023540496797</v>
      </c>
      <c r="M640">
        <v>18320.009231567401</v>
      </c>
      <c r="N640">
        <v>28396.0143089294</v>
      </c>
      <c r="O640">
        <v>-7557.00380802155</v>
      </c>
      <c r="R640">
        <v>20839.010500907902</v>
      </c>
    </row>
    <row r="641" spans="1:18" x14ac:dyDescent="0.25">
      <c r="A641" t="s">
        <v>404</v>
      </c>
      <c r="B641">
        <v>2018</v>
      </c>
      <c r="C641">
        <v>1043526.12410784</v>
      </c>
      <c r="D641">
        <v>1029483.62593651</v>
      </c>
      <c r="E641">
        <v>741780.92340230895</v>
      </c>
      <c r="F641">
        <v>301745.20070552803</v>
      </c>
      <c r="G641">
        <v>347130.55479526502</v>
      </c>
      <c r="H641">
        <v>-45385.354089736902</v>
      </c>
      <c r="I641">
        <v>-17637.377703189799</v>
      </c>
      <c r="J641">
        <v>2920.8396196365402</v>
      </c>
      <c r="K641">
        <v>20558.2173228264</v>
      </c>
      <c r="L641">
        <v>-63022.731792926803</v>
      </c>
      <c r="M641">
        <v>11571.018493175499</v>
      </c>
      <c r="N641">
        <v>-74593.750286102295</v>
      </c>
      <c r="O641">
        <v>-82345.209276676207</v>
      </c>
      <c r="R641">
        <v>-156938.95956277801</v>
      </c>
    </row>
    <row r="642" spans="1:18" x14ac:dyDescent="0.25">
      <c r="A642" t="s">
        <v>404</v>
      </c>
      <c r="B642">
        <v>2019</v>
      </c>
      <c r="C642">
        <v>1080706.3530087499</v>
      </c>
      <c r="D642">
        <v>1067208.2607150101</v>
      </c>
      <c r="E642">
        <v>764360.15361547505</v>
      </c>
      <c r="F642">
        <v>316346.19939327199</v>
      </c>
      <c r="G642">
        <v>255727.49400138899</v>
      </c>
      <c r="H642">
        <v>60618.705391883901</v>
      </c>
      <c r="I642">
        <v>11412.0234847069</v>
      </c>
      <c r="J642">
        <v>9571.3745355606097</v>
      </c>
      <c r="K642">
        <v>-1840.6489491462701</v>
      </c>
      <c r="L642">
        <v>72030.7288765907</v>
      </c>
      <c r="M642">
        <v>14357.061803340899</v>
      </c>
      <c r="N642">
        <v>57673.667073249802</v>
      </c>
      <c r="O642">
        <v>-36567.559123039202</v>
      </c>
      <c r="R642">
        <v>21106.1079502106</v>
      </c>
    </row>
    <row r="643" spans="1:18" x14ac:dyDescent="0.25">
      <c r="A643" t="s">
        <v>404</v>
      </c>
      <c r="B643">
        <v>2020</v>
      </c>
      <c r="C643">
        <v>1080840.2458906199</v>
      </c>
      <c r="D643">
        <v>1067815.34509659</v>
      </c>
      <c r="E643">
        <v>762466.36648178101</v>
      </c>
      <c r="F643">
        <v>318373.87940883602</v>
      </c>
      <c r="G643">
        <v>252569.81539726301</v>
      </c>
      <c r="H643">
        <v>65804.064011573806</v>
      </c>
      <c r="I643">
        <v>7588.4204626083401</v>
      </c>
      <c r="J643">
        <v>5889.5203590393103</v>
      </c>
      <c r="K643">
        <v>-1698.9001035690301</v>
      </c>
      <c r="L643">
        <v>73392.4844741821</v>
      </c>
      <c r="M643">
        <v>32392.361974716201</v>
      </c>
      <c r="N643">
        <v>41000.122499465899</v>
      </c>
      <c r="O643">
        <v>-14837.0609045029</v>
      </c>
      <c r="R643">
        <v>26163.061594963099</v>
      </c>
    </row>
    <row r="644" spans="1:18" x14ac:dyDescent="0.25">
      <c r="A644" t="s">
        <v>412</v>
      </c>
      <c r="B644">
        <v>2011</v>
      </c>
      <c r="C644">
        <v>1448253.8716875301</v>
      </c>
      <c r="D644">
        <v>1440410.0389676101</v>
      </c>
      <c r="E644">
        <v>930658.547769189</v>
      </c>
      <c r="F644">
        <v>517595.323918343</v>
      </c>
      <c r="G644">
        <v>404649.41035127599</v>
      </c>
      <c r="H644">
        <v>112945.913567066</v>
      </c>
      <c r="I644">
        <v>-10246.460034132</v>
      </c>
      <c r="J644">
        <v>2146.6637233495699</v>
      </c>
      <c r="K644">
        <v>12393.1237574816</v>
      </c>
      <c r="L644">
        <v>102699.453532934</v>
      </c>
      <c r="M644">
        <v>30524.317910075199</v>
      </c>
      <c r="N644">
        <v>72175.135622859001</v>
      </c>
      <c r="O644">
        <v>-754.69677305221603</v>
      </c>
      <c r="R644">
        <v>71420.4388498068</v>
      </c>
    </row>
    <row r="645" spans="1:18" x14ac:dyDescent="0.25">
      <c r="A645" t="s">
        <v>412</v>
      </c>
      <c r="B645">
        <v>2012</v>
      </c>
      <c r="C645">
        <v>1607980.9117026301</v>
      </c>
      <c r="D645">
        <v>1599096.7497274899</v>
      </c>
      <c r="E645">
        <v>1031832.94018471</v>
      </c>
      <c r="F645">
        <v>576147.97151792003</v>
      </c>
      <c r="G645">
        <v>439137.148185611</v>
      </c>
      <c r="H645">
        <v>137010.82333231001</v>
      </c>
      <c r="I645">
        <v>-15717.6023021936</v>
      </c>
      <c r="J645">
        <v>2617.5317337513002</v>
      </c>
      <c r="K645">
        <v>18335.134035944899</v>
      </c>
      <c r="L645">
        <v>121293.22103011599</v>
      </c>
      <c r="M645">
        <v>36434.4419778585</v>
      </c>
      <c r="N645">
        <v>84858.779052257494</v>
      </c>
      <c r="O645">
        <v>-503.37148725986498</v>
      </c>
      <c r="R645">
        <v>84355.407564997702</v>
      </c>
    </row>
    <row r="646" spans="1:18" x14ac:dyDescent="0.25">
      <c r="A646" t="s">
        <v>412</v>
      </c>
      <c r="B646">
        <v>2013</v>
      </c>
      <c r="C646">
        <v>1569556.47404456</v>
      </c>
      <c r="D646">
        <v>1559223.26384401</v>
      </c>
      <c r="E646">
        <v>1023318.04521728</v>
      </c>
      <c r="F646">
        <v>546238.428827286</v>
      </c>
      <c r="G646">
        <v>392930.30385327298</v>
      </c>
      <c r="H646">
        <v>153308.124974012</v>
      </c>
      <c r="I646">
        <v>4696.1411180496198</v>
      </c>
      <c r="J646">
        <v>3259.8601090908101</v>
      </c>
      <c r="K646">
        <v>-1436.2810089588199</v>
      </c>
      <c r="L646">
        <v>158004.266092062</v>
      </c>
      <c r="M646">
        <v>46160.104784965501</v>
      </c>
      <c r="N646">
        <v>111844.161307096</v>
      </c>
      <c r="O646">
        <v>-739.38726496696495</v>
      </c>
      <c r="R646">
        <v>111104.77404213</v>
      </c>
    </row>
    <row r="647" spans="1:18" x14ac:dyDescent="0.25">
      <c r="A647" t="s">
        <v>412</v>
      </c>
      <c r="B647">
        <v>2014</v>
      </c>
      <c r="C647">
        <v>1505384.5959034001</v>
      </c>
      <c r="D647">
        <v>1497321.68417096</v>
      </c>
      <c r="E647">
        <v>1005881.44396937</v>
      </c>
      <c r="F647">
        <v>499503.15193402802</v>
      </c>
      <c r="G647">
        <v>390270.62116837502</v>
      </c>
      <c r="H647">
        <v>109232.53076565301</v>
      </c>
      <c r="I647">
        <v>-3065.7790222168001</v>
      </c>
      <c r="J647">
        <v>1889.9830904006999</v>
      </c>
      <c r="K647">
        <v>4955.7621126174899</v>
      </c>
      <c r="L647">
        <v>106166.75174343601</v>
      </c>
      <c r="M647">
        <v>33591.836552023902</v>
      </c>
      <c r="N647">
        <v>72574.915191412001</v>
      </c>
      <c r="O647">
        <v>-545.438668370247</v>
      </c>
      <c r="R647">
        <v>72029.476523041696</v>
      </c>
    </row>
    <row r="648" spans="1:18" x14ac:dyDescent="0.25">
      <c r="A648" t="s">
        <v>412</v>
      </c>
      <c r="B648">
        <v>2015</v>
      </c>
      <c r="C648">
        <v>1444123.77560091</v>
      </c>
      <c r="D648">
        <v>1435093.30467224</v>
      </c>
      <c r="E648">
        <v>966957.14917659794</v>
      </c>
      <c r="F648">
        <v>477166.626424313</v>
      </c>
      <c r="G648">
        <v>385213.30542612099</v>
      </c>
      <c r="H648">
        <v>91953.320998191804</v>
      </c>
      <c r="I648">
        <v>-6135.9135375022897</v>
      </c>
      <c r="J648">
        <v>1525.28206300735</v>
      </c>
      <c r="K648">
        <v>7661.1956005096399</v>
      </c>
      <c r="L648">
        <v>85817.407460689501</v>
      </c>
      <c r="M648">
        <v>25476.532260417898</v>
      </c>
      <c r="N648">
        <v>60340.875200271599</v>
      </c>
      <c r="O648">
        <v>-436.39721775054898</v>
      </c>
      <c r="R648">
        <v>59904.477982521101</v>
      </c>
    </row>
    <row r="649" spans="1:18" x14ac:dyDescent="0.25">
      <c r="A649" t="s">
        <v>412</v>
      </c>
      <c r="B649">
        <v>2016</v>
      </c>
      <c r="C649">
        <v>1849919.5927381499</v>
      </c>
      <c r="D649">
        <v>1839605.61640263</v>
      </c>
      <c r="E649">
        <v>1264541.4707183801</v>
      </c>
      <c r="F649">
        <v>585378.12201976799</v>
      </c>
      <c r="G649">
        <v>428989.45758342702</v>
      </c>
      <c r="H649">
        <v>156388.66443634001</v>
      </c>
      <c r="I649">
        <v>-5996.4978694915799</v>
      </c>
      <c r="J649">
        <v>3118.1788921356201</v>
      </c>
      <c r="K649">
        <v>9114.6767616272009</v>
      </c>
      <c r="L649">
        <v>150392.16656684899</v>
      </c>
      <c r="M649">
        <v>45453.453850746198</v>
      </c>
      <c r="N649">
        <v>104938.71271610299</v>
      </c>
      <c r="O649">
        <v>0</v>
      </c>
      <c r="R649">
        <v>104938.71271610299</v>
      </c>
    </row>
    <row r="650" spans="1:18" x14ac:dyDescent="0.25">
      <c r="A650" t="s">
        <v>412</v>
      </c>
      <c r="B650">
        <v>2017</v>
      </c>
      <c r="C650">
        <v>1965965.9906625701</v>
      </c>
      <c r="D650">
        <v>1953943.4846043601</v>
      </c>
      <c r="E650">
        <v>1364840.68775177</v>
      </c>
      <c r="F650">
        <v>601125.30291080498</v>
      </c>
      <c r="G650">
        <v>423077.71319150901</v>
      </c>
      <c r="H650">
        <v>178047.589719296</v>
      </c>
      <c r="I650">
        <v>54387.527406215697</v>
      </c>
      <c r="J650">
        <v>4465.5022501945496</v>
      </c>
      <c r="K650">
        <v>-49922.025156021104</v>
      </c>
      <c r="L650">
        <v>232435.11712551099</v>
      </c>
      <c r="M650">
        <v>66868.033695220904</v>
      </c>
      <c r="N650">
        <v>165567.08343028999</v>
      </c>
      <c r="O650">
        <v>0</v>
      </c>
      <c r="R650">
        <v>165567.08343028999</v>
      </c>
    </row>
    <row r="651" spans="1:18" x14ac:dyDescent="0.25">
      <c r="A651" t="s">
        <v>412</v>
      </c>
      <c r="B651">
        <v>2018</v>
      </c>
      <c r="C651">
        <v>2153782.1995258299</v>
      </c>
      <c r="D651">
        <v>2135695.4618811598</v>
      </c>
      <c r="E651">
        <v>1531755.70052862</v>
      </c>
      <c r="F651">
        <v>622026.49899721099</v>
      </c>
      <c r="G651">
        <v>450595.681321621</v>
      </c>
      <c r="H651">
        <v>171430.81767559101</v>
      </c>
      <c r="I651">
        <v>-16963.337790966001</v>
      </c>
      <c r="J651">
        <v>2696.15964889526</v>
      </c>
      <c r="K651">
        <v>19659.497439861301</v>
      </c>
      <c r="L651">
        <v>154467.47988462399</v>
      </c>
      <c r="M651">
        <v>55046.592831611597</v>
      </c>
      <c r="N651">
        <v>99420.887053012804</v>
      </c>
      <c r="O651">
        <v>0</v>
      </c>
      <c r="R651">
        <v>99420.887053012804</v>
      </c>
    </row>
    <row r="652" spans="1:18" x14ac:dyDescent="0.25">
      <c r="A652" t="s">
        <v>412</v>
      </c>
      <c r="B652">
        <v>2019</v>
      </c>
      <c r="C652">
        <v>2000294.56800222</v>
      </c>
      <c r="D652">
        <v>1982378.9182305301</v>
      </c>
      <c r="E652">
        <v>1394107.5140833899</v>
      </c>
      <c r="F652">
        <v>606187.05391883897</v>
      </c>
      <c r="G652">
        <v>516976.93485021603</v>
      </c>
      <c r="H652">
        <v>89210.119068622604</v>
      </c>
      <c r="I652">
        <v>-23192.176759243001</v>
      </c>
      <c r="J652">
        <v>2208.7787389755199</v>
      </c>
      <c r="K652">
        <v>25400.9554982185</v>
      </c>
      <c r="L652">
        <v>66017.942309379607</v>
      </c>
      <c r="M652">
        <v>48715.842187404603</v>
      </c>
      <c r="N652">
        <v>17302.100121974901</v>
      </c>
      <c r="O652">
        <v>0</v>
      </c>
      <c r="R652">
        <v>17302.100121974901</v>
      </c>
    </row>
    <row r="653" spans="1:18" x14ac:dyDescent="0.25">
      <c r="A653" t="s">
        <v>412</v>
      </c>
      <c r="B653">
        <v>2020</v>
      </c>
      <c r="C653">
        <v>2126003.5896062902</v>
      </c>
      <c r="D653">
        <v>2113658.2488536802</v>
      </c>
      <c r="E653">
        <v>1478269.6101188699</v>
      </c>
      <c r="F653">
        <v>647733.97948741901</v>
      </c>
      <c r="G653">
        <v>429255.42616844201</v>
      </c>
      <c r="H653">
        <v>218478.55331897701</v>
      </c>
      <c r="I653">
        <v>-6229.3003797531101</v>
      </c>
      <c r="J653">
        <v>1132.6000690460201</v>
      </c>
      <c r="K653">
        <v>7361.9004487991297</v>
      </c>
      <c r="L653">
        <v>212249.25293922401</v>
      </c>
      <c r="M653">
        <v>56063.703417778001</v>
      </c>
      <c r="N653">
        <v>156185.549521446</v>
      </c>
      <c r="O653">
        <v>0</v>
      </c>
      <c r="R653">
        <v>156185.549521446</v>
      </c>
    </row>
    <row r="654" spans="1:18" x14ac:dyDescent="0.25">
      <c r="A654" t="s">
        <v>724</v>
      </c>
      <c r="B654">
        <v>2011</v>
      </c>
      <c r="C654">
        <v>3767257.5969850998</v>
      </c>
      <c r="D654">
        <v>3716778.87765527</v>
      </c>
      <c r="H654">
        <v>129031.05428695701</v>
      </c>
      <c r="I654">
        <v>-19471.2867414951</v>
      </c>
      <c r="J654">
        <v>17181.383771896399</v>
      </c>
      <c r="K654">
        <v>36652.670513391502</v>
      </c>
      <c r="L654">
        <v>109559.767545462</v>
      </c>
      <c r="M654">
        <v>41560.8984482288</v>
      </c>
      <c r="N654">
        <v>67998.869097232804</v>
      </c>
      <c r="R654">
        <v>67998.869097232804</v>
      </c>
    </row>
    <row r="655" spans="1:18" x14ac:dyDescent="0.25">
      <c r="A655" t="s">
        <v>724</v>
      </c>
      <c r="B655">
        <v>2012</v>
      </c>
      <c r="C655">
        <v>3834439.5017993501</v>
      </c>
      <c r="D655">
        <v>3831048.39633048</v>
      </c>
      <c r="H655">
        <v>118336.210913658</v>
      </c>
      <c r="I655">
        <v>-26438.7382572889</v>
      </c>
      <c r="J655">
        <v>10180.068906545601</v>
      </c>
      <c r="K655">
        <v>36618.807163834601</v>
      </c>
      <c r="L655">
        <v>91897.472656369195</v>
      </c>
      <c r="M655">
        <v>29203.211731910698</v>
      </c>
      <c r="N655">
        <v>62694.260924458496</v>
      </c>
      <c r="R655">
        <v>62694.260924458496</v>
      </c>
    </row>
    <row r="656" spans="1:18" x14ac:dyDescent="0.25">
      <c r="A656" t="s">
        <v>724</v>
      </c>
      <c r="B656">
        <v>2013</v>
      </c>
      <c r="C656">
        <v>3491441.6838161899</v>
      </c>
      <c r="D656">
        <v>3488521.16936302</v>
      </c>
      <c r="J656">
        <v>3075.2853612899798</v>
      </c>
      <c r="K656">
        <v>30194.168383598299</v>
      </c>
      <c r="M656">
        <v>20658.770483493801</v>
      </c>
      <c r="N656">
        <v>-20658.770483493801</v>
      </c>
      <c r="R656">
        <v>1185.3186621666</v>
      </c>
    </row>
    <row r="657" spans="1:18" x14ac:dyDescent="0.25">
      <c r="A657" t="s">
        <v>724</v>
      </c>
      <c r="B657">
        <v>2014</v>
      </c>
      <c r="C657">
        <v>3117424.23249507</v>
      </c>
      <c r="D657">
        <v>3119193.1862812</v>
      </c>
      <c r="J657">
        <v>1244.6533606052401</v>
      </c>
      <c r="K657">
        <v>28405.207883119601</v>
      </c>
      <c r="M657">
        <v>30233.537572145498</v>
      </c>
      <c r="N657">
        <v>-30233.537572145498</v>
      </c>
      <c r="R657">
        <v>999.30764865875199</v>
      </c>
    </row>
    <row r="658" spans="1:18" x14ac:dyDescent="0.25">
      <c r="A658" t="s">
        <v>724</v>
      </c>
      <c r="B658">
        <v>2015</v>
      </c>
      <c r="C658">
        <v>2823091.1252647601</v>
      </c>
      <c r="D658">
        <v>2843127.3516327101</v>
      </c>
      <c r="J658">
        <v>1848.2615232467699</v>
      </c>
      <c r="K658">
        <v>18632.172626256899</v>
      </c>
      <c r="M658">
        <v>36438.4312868118</v>
      </c>
      <c r="N658">
        <v>-36438.4312868118</v>
      </c>
      <c r="R658">
        <v>840.423265099525</v>
      </c>
    </row>
    <row r="659" spans="1:18" x14ac:dyDescent="0.25">
      <c r="A659" t="s">
        <v>724</v>
      </c>
      <c r="B659">
        <v>2016</v>
      </c>
      <c r="C659">
        <v>3659130.1657414399</v>
      </c>
      <c r="D659">
        <v>3560317.49357581</v>
      </c>
      <c r="J659">
        <v>854.75434780120804</v>
      </c>
      <c r="K659">
        <v>25901.181818246801</v>
      </c>
      <c r="M659">
        <v>4084.8757505416902</v>
      </c>
      <c r="N659">
        <v>-4084.8757505416902</v>
      </c>
      <c r="R659">
        <v>672.94195890426602</v>
      </c>
    </row>
    <row r="660" spans="1:18" x14ac:dyDescent="0.25">
      <c r="A660" t="s">
        <v>724</v>
      </c>
      <c r="B660">
        <v>2017</v>
      </c>
      <c r="C660">
        <v>4126318.30298603</v>
      </c>
      <c r="D660">
        <v>3907767.9998391899</v>
      </c>
      <c r="H660">
        <v>470226.49600982701</v>
      </c>
      <c r="I660">
        <v>-14569.5571696758</v>
      </c>
      <c r="J660">
        <v>25918.670350313201</v>
      </c>
      <c r="K660">
        <v>40488.227519988999</v>
      </c>
      <c r="L660">
        <v>455656.93884015101</v>
      </c>
      <c r="M660">
        <v>101122.17277586499</v>
      </c>
      <c r="N660">
        <v>354534.766064286</v>
      </c>
      <c r="R660">
        <v>354534.766064286</v>
      </c>
    </row>
    <row r="661" spans="1:18" x14ac:dyDescent="0.25">
      <c r="A661" t="s">
        <v>724</v>
      </c>
      <c r="B661">
        <v>2018</v>
      </c>
      <c r="C661">
        <v>3643708.6578959199</v>
      </c>
      <c r="D661">
        <v>3639358.5025155498</v>
      </c>
      <c r="H661">
        <v>172793.18064808799</v>
      </c>
      <c r="I661">
        <v>-30176.6848701239</v>
      </c>
      <c r="J661">
        <v>7783.45698595047</v>
      </c>
      <c r="K661">
        <v>37960.141856074297</v>
      </c>
      <c r="L661">
        <v>142616.495777965</v>
      </c>
      <c r="M661">
        <v>28212.309324145299</v>
      </c>
      <c r="N661">
        <v>114404.186453819</v>
      </c>
      <c r="R661">
        <v>114404.186453819</v>
      </c>
    </row>
    <row r="662" spans="1:18" x14ac:dyDescent="0.25">
      <c r="A662" t="s">
        <v>724</v>
      </c>
      <c r="B662">
        <v>2019</v>
      </c>
      <c r="C662">
        <v>4754849.8124421798</v>
      </c>
      <c r="D662">
        <v>4622226.2614659099</v>
      </c>
      <c r="H662">
        <v>127068.10455000401</v>
      </c>
      <c r="I662">
        <v>-64417.420942783399</v>
      </c>
      <c r="J662">
        <v>3615.43067741394</v>
      </c>
      <c r="K662">
        <v>68032.851620197296</v>
      </c>
      <c r="L662">
        <v>62650.683607220599</v>
      </c>
      <c r="M662">
        <v>44267.951396703698</v>
      </c>
      <c r="N662">
        <v>18382.732210516901</v>
      </c>
      <c r="R662">
        <v>18382.732210516901</v>
      </c>
    </row>
    <row r="663" spans="1:18" x14ac:dyDescent="0.25">
      <c r="A663" t="s">
        <v>724</v>
      </c>
      <c r="B663">
        <v>2020</v>
      </c>
      <c r="C663">
        <v>6651614.9906516103</v>
      </c>
      <c r="D663">
        <v>6199856.7948925504</v>
      </c>
      <c r="H663">
        <v>380453.55000972701</v>
      </c>
      <c r="I663">
        <v>-53823.828015327497</v>
      </c>
      <c r="J663">
        <v>1155.58429479599</v>
      </c>
      <c r="K663">
        <v>54979.4123101234</v>
      </c>
      <c r="L663">
        <v>326629.72199440002</v>
      </c>
      <c r="M663">
        <v>116235.80103516601</v>
      </c>
      <c r="N663">
        <v>210393.920959234</v>
      </c>
      <c r="R663">
        <v>210393.920959234</v>
      </c>
    </row>
    <row r="664" spans="1:18" x14ac:dyDescent="0.25">
      <c r="A664" t="s">
        <v>725</v>
      </c>
      <c r="B664">
        <v>2011</v>
      </c>
      <c r="C664">
        <v>3432.3677763565802</v>
      </c>
      <c r="D664">
        <v>3252.78087119579</v>
      </c>
      <c r="H664">
        <v>150.68182385802299</v>
      </c>
      <c r="I664">
        <v>-20.229947286129001</v>
      </c>
      <c r="J664">
        <v>39.604279566764802</v>
      </c>
      <c r="K664">
        <v>59.834226852893799</v>
      </c>
      <c r="L664">
        <v>130.45187657189399</v>
      </c>
      <c r="M664">
        <v>47.423798577904698</v>
      </c>
      <c r="N664">
        <v>83.028077993989001</v>
      </c>
      <c r="O664">
        <v>3.8155081651210798</v>
      </c>
      <c r="R664">
        <v>86.843586159110103</v>
      </c>
    </row>
    <row r="665" spans="1:18" x14ac:dyDescent="0.25">
      <c r="A665" t="s">
        <v>725</v>
      </c>
      <c r="B665">
        <v>2012</v>
      </c>
      <c r="C665">
        <v>3917.2353479642902</v>
      </c>
      <c r="D665">
        <v>3745.67327935088</v>
      </c>
      <c r="H665">
        <v>168.249684885383</v>
      </c>
      <c r="I665">
        <v>-28.401102668046899</v>
      </c>
      <c r="J665">
        <v>37.876331590056402</v>
      </c>
      <c r="K665">
        <v>66.277434258103398</v>
      </c>
      <c r="L665">
        <v>139.848582217336</v>
      </c>
      <c r="M665">
        <v>47.061726935863497</v>
      </c>
      <c r="N665">
        <v>92.786855281472199</v>
      </c>
      <c r="R665">
        <v>92.786855281472199</v>
      </c>
    </row>
    <row r="666" spans="1:18" x14ac:dyDescent="0.25">
      <c r="A666" t="s">
        <v>725</v>
      </c>
      <c r="B666">
        <v>2013</v>
      </c>
      <c r="C666">
        <v>4157.0004465669399</v>
      </c>
      <c r="D666">
        <v>3995.7605365242998</v>
      </c>
      <c r="H666">
        <v>84.297782389998403</v>
      </c>
      <c r="I666">
        <v>9.8611952478885705</v>
      </c>
      <c r="J666">
        <v>38.796955614685999</v>
      </c>
      <c r="K666">
        <v>28.9357603667974</v>
      </c>
      <c r="L666">
        <v>94.158977637887006</v>
      </c>
      <c r="M666">
        <v>38.252043434143097</v>
      </c>
      <c r="N666">
        <v>55.906934203743901</v>
      </c>
      <c r="R666">
        <v>55.906934203743901</v>
      </c>
    </row>
    <row r="667" spans="1:18" x14ac:dyDescent="0.25">
      <c r="A667" t="s">
        <v>725</v>
      </c>
      <c r="B667">
        <v>2014</v>
      </c>
      <c r="C667">
        <v>4504.90312828267</v>
      </c>
      <c r="D667">
        <v>4367.6688907560101</v>
      </c>
      <c r="H667">
        <v>74.002504127025603</v>
      </c>
      <c r="I667">
        <v>11.3265480133295</v>
      </c>
      <c r="J667">
        <v>43.118939508676497</v>
      </c>
      <c r="K667">
        <v>31.792391495347001</v>
      </c>
      <c r="L667">
        <v>85.329052140355103</v>
      </c>
      <c r="M667">
        <v>70.203083723187405</v>
      </c>
      <c r="N667">
        <v>15.1259684171677</v>
      </c>
      <c r="R667">
        <v>15.1259684171677</v>
      </c>
    </row>
    <row r="668" spans="1:18" x14ac:dyDescent="0.25">
      <c r="A668" t="s">
        <v>725</v>
      </c>
      <c r="B668">
        <v>2015</v>
      </c>
      <c r="C668">
        <v>4018.5831402020499</v>
      </c>
      <c r="D668">
        <v>3875.5790870142</v>
      </c>
      <c r="H668">
        <v>176.70141532111199</v>
      </c>
      <c r="I668">
        <v>3.5949518744945501</v>
      </c>
      <c r="J668">
        <v>31.185387993335699</v>
      </c>
      <c r="K668">
        <v>27.5904361188412</v>
      </c>
      <c r="L668">
        <v>180.296367195606</v>
      </c>
      <c r="M668">
        <v>56.824764449119598</v>
      </c>
      <c r="N668">
        <v>123.47160274648699</v>
      </c>
      <c r="O668">
        <v>4.1133728303909303</v>
      </c>
      <c r="R668">
        <v>127.58497557687799</v>
      </c>
    </row>
    <row r="669" spans="1:18" x14ac:dyDescent="0.25">
      <c r="A669" t="s">
        <v>725</v>
      </c>
      <c r="B669">
        <v>2016</v>
      </c>
      <c r="C669">
        <v>3566.0388206069501</v>
      </c>
      <c r="D669">
        <v>3441.9411809033199</v>
      </c>
      <c r="H669">
        <v>212.35310008573501</v>
      </c>
      <c r="I669">
        <v>14.8651089379787</v>
      </c>
      <c r="J669">
        <v>41.168099412679702</v>
      </c>
      <c r="K669">
        <v>26.302990474700898</v>
      </c>
      <c r="L669">
        <v>227.218209023714</v>
      </c>
      <c r="M669">
        <v>66.795007226586307</v>
      </c>
      <c r="N669">
        <v>160.423201797128</v>
      </c>
      <c r="R669">
        <v>160.423201797128</v>
      </c>
    </row>
    <row r="670" spans="1:18" x14ac:dyDescent="0.25">
      <c r="A670" t="s">
        <v>725</v>
      </c>
      <c r="B670">
        <v>2017</v>
      </c>
      <c r="C670">
        <v>3561.20368395996</v>
      </c>
      <c r="D670">
        <v>3501.3276666655502</v>
      </c>
      <c r="H670">
        <v>172.59615371990199</v>
      </c>
      <c r="I670">
        <v>-1.9490300860405001</v>
      </c>
      <c r="J670">
        <v>17.057439076423599</v>
      </c>
      <c r="K670">
        <v>19.0064691624641</v>
      </c>
      <c r="L670">
        <v>170.64712363386201</v>
      </c>
      <c r="M670">
        <v>59.167662390232103</v>
      </c>
      <c r="N670">
        <v>111.479461243629</v>
      </c>
      <c r="R670">
        <v>111.479461243629</v>
      </c>
    </row>
    <row r="671" spans="1:18" x14ac:dyDescent="0.25">
      <c r="A671" t="s">
        <v>725</v>
      </c>
      <c r="B671">
        <v>2018</v>
      </c>
      <c r="C671">
        <v>4124.6195484216196</v>
      </c>
      <c r="D671">
        <v>4050.3387809910801</v>
      </c>
      <c r="H671">
        <v>113.600087243795</v>
      </c>
      <c r="I671">
        <v>7.1379335968494404</v>
      </c>
      <c r="J671">
        <v>25.362907780528101</v>
      </c>
      <c r="K671">
        <v>18.224974183678601</v>
      </c>
      <c r="L671">
        <v>120.73802084064501</v>
      </c>
      <c r="M671">
        <v>60.680450577259101</v>
      </c>
      <c r="N671">
        <v>60.057570263385799</v>
      </c>
      <c r="R671">
        <v>60.057570263385799</v>
      </c>
    </row>
    <row r="672" spans="1:18" x14ac:dyDescent="0.25">
      <c r="A672" t="s">
        <v>725</v>
      </c>
      <c r="B672">
        <v>2019</v>
      </c>
      <c r="C672">
        <v>4144.0670311429503</v>
      </c>
      <c r="D672">
        <v>4050.6540865075599</v>
      </c>
      <c r="H672">
        <v>120.830641464949</v>
      </c>
      <c r="I672">
        <v>9.6443877440690997</v>
      </c>
      <c r="J672">
        <v>29.744257926583298</v>
      </c>
      <c r="K672">
        <v>20.099870182514199</v>
      </c>
      <c r="L672">
        <v>130.475029209018</v>
      </c>
      <c r="M672">
        <v>47.873684765696503</v>
      </c>
      <c r="N672">
        <v>82.601344443321196</v>
      </c>
      <c r="R672">
        <v>82.601344443321196</v>
      </c>
    </row>
    <row r="673" spans="1:18" x14ac:dyDescent="0.25">
      <c r="A673" t="s">
        <v>725</v>
      </c>
      <c r="B673">
        <v>2020</v>
      </c>
      <c r="C673">
        <v>4620.2963700044202</v>
      </c>
      <c r="D673">
        <v>4572.27997441769</v>
      </c>
      <c r="H673">
        <v>149.33553054213499</v>
      </c>
      <c r="I673">
        <v>19.537875045537898</v>
      </c>
      <c r="J673">
        <v>42.6907846271992</v>
      </c>
      <c r="K673">
        <v>23.152909581661199</v>
      </c>
      <c r="L673">
        <v>168.87340558767301</v>
      </c>
      <c r="M673">
        <v>70.661286058425901</v>
      </c>
      <c r="N673">
        <v>98.212119529247303</v>
      </c>
      <c r="R673">
        <v>98.212119529247303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663"/>
  <sheetViews>
    <sheetView workbookViewId="0"/>
  </sheetViews>
  <sheetFormatPr defaultColWidth="8.7109375" defaultRowHeight="15" x14ac:dyDescent="0.25"/>
  <sheetData>
    <row r="1" spans="1:26" s="26" customFormat="1" x14ac:dyDescent="0.25">
      <c r="A1" s="26" t="s">
        <v>651</v>
      </c>
      <c r="B1" s="26" t="s">
        <v>652</v>
      </c>
      <c r="C1" s="26" t="s">
        <v>653</v>
      </c>
      <c r="D1" s="26" t="s">
        <v>654</v>
      </c>
      <c r="E1" s="26" t="s">
        <v>655</v>
      </c>
      <c r="F1" s="26" t="s">
        <v>656</v>
      </c>
      <c r="G1" s="26" t="s">
        <v>657</v>
      </c>
      <c r="H1" s="26" t="s">
        <v>658</v>
      </c>
      <c r="I1" s="26" t="s">
        <v>659</v>
      </c>
      <c r="J1" s="26" t="s">
        <v>660</v>
      </c>
      <c r="K1" s="26" t="s">
        <v>661</v>
      </c>
      <c r="L1" s="26" t="s">
        <v>662</v>
      </c>
      <c r="M1" s="26" t="s">
        <v>663</v>
      </c>
      <c r="N1" s="26" t="s">
        <v>664</v>
      </c>
      <c r="O1" s="26" t="s">
        <v>665</v>
      </c>
      <c r="P1" s="26" t="s">
        <v>666</v>
      </c>
      <c r="Q1" s="26" t="s">
        <v>667</v>
      </c>
      <c r="R1" s="26" t="s">
        <v>668</v>
      </c>
      <c r="S1" s="26" t="s">
        <v>669</v>
      </c>
      <c r="T1" s="26" t="s">
        <v>670</v>
      </c>
      <c r="U1" s="26" t="s">
        <v>671</v>
      </c>
      <c r="V1" s="26" t="s">
        <v>672</v>
      </c>
      <c r="W1" s="26" t="s">
        <v>673</v>
      </c>
      <c r="X1" s="26" t="s">
        <v>674</v>
      </c>
      <c r="Y1" s="26" t="s">
        <v>675</v>
      </c>
      <c r="Z1" s="26" t="s">
        <v>676</v>
      </c>
    </row>
    <row r="2" spans="1:26" x14ac:dyDescent="0.25">
      <c r="A2" t="s">
        <v>677</v>
      </c>
      <c r="B2">
        <v>2011</v>
      </c>
      <c r="D2">
        <v>1522652.34</v>
      </c>
      <c r="E2">
        <v>639565.66</v>
      </c>
      <c r="F2">
        <v>826121.44</v>
      </c>
      <c r="G2">
        <v>56965.24</v>
      </c>
      <c r="H2">
        <v>1067616.21</v>
      </c>
      <c r="I2">
        <v>302811.39</v>
      </c>
      <c r="J2">
        <v>340089.94</v>
      </c>
      <c r="K2">
        <v>424714.88</v>
      </c>
      <c r="L2">
        <v>302942.08000000002</v>
      </c>
      <c r="M2">
        <v>2590268.5499999998</v>
      </c>
      <c r="O2">
        <v>1828516.04</v>
      </c>
      <c r="P2">
        <v>176097.19</v>
      </c>
      <c r="Q2">
        <v>1652418.85</v>
      </c>
      <c r="R2">
        <v>295542.26</v>
      </c>
      <c r="S2">
        <v>42834.559999999998</v>
      </c>
      <c r="T2">
        <v>252707.71</v>
      </c>
      <c r="U2">
        <v>154728.43</v>
      </c>
      <c r="V2">
        <v>466210.25</v>
      </c>
      <c r="W2">
        <v>167296.07999999999</v>
      </c>
      <c r="X2">
        <v>137221.97</v>
      </c>
      <c r="Y2">
        <v>161692.20000000001</v>
      </c>
      <c r="Z2">
        <v>2590268.5499999998</v>
      </c>
    </row>
    <row r="3" spans="1:26" x14ac:dyDescent="0.25">
      <c r="A3" t="s">
        <v>677</v>
      </c>
      <c r="B3">
        <v>2012</v>
      </c>
      <c r="D3">
        <v>1549433.3759999999</v>
      </c>
      <c r="E3">
        <v>627412.93999999994</v>
      </c>
      <c r="F3">
        <v>861711.98400000005</v>
      </c>
      <c r="G3">
        <v>60308.451999999997</v>
      </c>
      <c r="H3">
        <v>1249457.2420000001</v>
      </c>
      <c r="I3">
        <v>302205.92</v>
      </c>
      <c r="J3">
        <v>369224.84100000001</v>
      </c>
      <c r="K3">
        <v>578026.48100000003</v>
      </c>
      <c r="L3">
        <v>476065.891</v>
      </c>
      <c r="M3">
        <v>2798890.6179999998</v>
      </c>
      <c r="O3">
        <v>1971370.8840000001</v>
      </c>
      <c r="P3">
        <v>179567.69500000001</v>
      </c>
      <c r="Q3">
        <v>1791803.19</v>
      </c>
      <c r="R3">
        <v>502321.95</v>
      </c>
      <c r="S3">
        <v>199601.46400000001</v>
      </c>
      <c r="T3">
        <v>302720.48599999998</v>
      </c>
      <c r="U3">
        <v>207664.31700000001</v>
      </c>
      <c r="V3">
        <v>325197.78399999999</v>
      </c>
      <c r="W3">
        <v>2819.558</v>
      </c>
      <c r="X3">
        <v>150488.12</v>
      </c>
      <c r="Y3">
        <v>171890.106</v>
      </c>
      <c r="Z3">
        <v>2798890.6179999998</v>
      </c>
    </row>
    <row r="4" spans="1:26" x14ac:dyDescent="0.25">
      <c r="A4" t="s">
        <v>677</v>
      </c>
      <c r="B4">
        <v>2013</v>
      </c>
      <c r="D4">
        <v>2244565.1809999999</v>
      </c>
      <c r="E4">
        <v>1216901.26</v>
      </c>
      <c r="F4">
        <v>978908.6</v>
      </c>
      <c r="G4">
        <v>48755.321000000004</v>
      </c>
      <c r="H4">
        <v>1266663.324</v>
      </c>
      <c r="I4">
        <v>342600.15100000001</v>
      </c>
      <c r="J4">
        <v>424822.09100000001</v>
      </c>
      <c r="K4">
        <v>499241.08299999998</v>
      </c>
      <c r="L4">
        <v>365563.54399999999</v>
      </c>
      <c r="M4">
        <v>3511228.5049999999</v>
      </c>
      <c r="O4">
        <v>2159138.213</v>
      </c>
      <c r="P4">
        <v>187692.747</v>
      </c>
      <c r="Q4">
        <v>1971445.466</v>
      </c>
      <c r="R4">
        <v>970918.09499999997</v>
      </c>
      <c r="S4">
        <v>580107.36800000002</v>
      </c>
      <c r="T4">
        <v>390810.72700000001</v>
      </c>
      <c r="U4">
        <v>222130.25200000001</v>
      </c>
      <c r="V4">
        <v>381172.19799999997</v>
      </c>
      <c r="W4">
        <v>1232.915</v>
      </c>
      <c r="X4">
        <v>164559.72399999999</v>
      </c>
      <c r="Y4">
        <v>215379.55799999999</v>
      </c>
      <c r="Z4">
        <v>3511228.5049999999</v>
      </c>
    </row>
    <row r="5" spans="1:26" x14ac:dyDescent="0.25">
      <c r="A5" t="s">
        <v>677</v>
      </c>
      <c r="B5">
        <v>2014</v>
      </c>
      <c r="D5">
        <v>2129151.2239999999</v>
      </c>
      <c r="E5">
        <v>1123028.4850000001</v>
      </c>
      <c r="F5">
        <v>898780.46200000006</v>
      </c>
      <c r="G5">
        <v>107342.276</v>
      </c>
      <c r="H5">
        <v>1217116.425</v>
      </c>
      <c r="I5">
        <v>335090.55099999998</v>
      </c>
      <c r="J5">
        <v>419419.55099999998</v>
      </c>
      <c r="K5">
        <v>462606.32299999997</v>
      </c>
      <c r="L5">
        <v>342715.103</v>
      </c>
      <c r="M5">
        <v>3346267.6490000002</v>
      </c>
      <c r="O5">
        <v>2119187.1</v>
      </c>
      <c r="P5">
        <v>165236.663</v>
      </c>
      <c r="Q5">
        <v>1953950.4369999999</v>
      </c>
      <c r="R5">
        <v>851300.63</v>
      </c>
      <c r="S5">
        <v>427188.58</v>
      </c>
      <c r="T5">
        <v>424112.05</v>
      </c>
      <c r="U5">
        <v>271633.15500000003</v>
      </c>
      <c r="V5">
        <v>375779.91899999999</v>
      </c>
      <c r="W5">
        <v>3652.0149999999999</v>
      </c>
      <c r="X5">
        <v>150168.46100000001</v>
      </c>
      <c r="Y5">
        <v>221959.443</v>
      </c>
      <c r="Z5">
        <v>3346267.6490000002</v>
      </c>
    </row>
    <row r="6" spans="1:26" x14ac:dyDescent="0.25">
      <c r="A6" t="s">
        <v>677</v>
      </c>
      <c r="B6">
        <v>2015</v>
      </c>
      <c r="D6">
        <v>1975289.263</v>
      </c>
      <c r="E6">
        <v>1017441.26</v>
      </c>
      <c r="F6">
        <v>817990.34299999999</v>
      </c>
      <c r="G6">
        <v>139857.66</v>
      </c>
      <c r="H6">
        <v>1252136.6599999999</v>
      </c>
      <c r="I6">
        <v>314686.53899999999</v>
      </c>
      <c r="J6">
        <v>363974.163</v>
      </c>
      <c r="K6">
        <v>573475.95799999998</v>
      </c>
      <c r="L6">
        <v>469899.223</v>
      </c>
      <c r="M6">
        <v>3227425.923</v>
      </c>
      <c r="O6">
        <v>2107319.17</v>
      </c>
      <c r="P6">
        <v>148169.88399999999</v>
      </c>
      <c r="Q6">
        <v>1959149.2860000001</v>
      </c>
      <c r="R6">
        <v>689620.64500000002</v>
      </c>
      <c r="S6">
        <v>311384.51199999999</v>
      </c>
      <c r="T6">
        <v>378236.13199999998</v>
      </c>
      <c r="U6">
        <v>235104.75099999999</v>
      </c>
      <c r="V6">
        <v>430486.10800000001</v>
      </c>
      <c r="W6">
        <v>1073.4580000000001</v>
      </c>
      <c r="X6">
        <v>161955.003</v>
      </c>
      <c r="Y6">
        <v>267457.647</v>
      </c>
      <c r="Z6">
        <v>3227425.923</v>
      </c>
    </row>
    <row r="7" spans="1:26" x14ac:dyDescent="0.25">
      <c r="A7" t="s">
        <v>677</v>
      </c>
      <c r="B7">
        <v>2016</v>
      </c>
      <c r="D7">
        <v>1930090.03</v>
      </c>
      <c r="E7">
        <v>972715.7</v>
      </c>
      <c r="F7">
        <v>823323.43</v>
      </c>
      <c r="G7">
        <v>134050.9</v>
      </c>
      <c r="H7">
        <v>1288978.24</v>
      </c>
      <c r="I7">
        <v>310508.21999999997</v>
      </c>
      <c r="J7">
        <v>366407.12</v>
      </c>
      <c r="K7">
        <v>612062.91</v>
      </c>
      <c r="L7">
        <v>412778.01</v>
      </c>
      <c r="M7">
        <v>3219068.27</v>
      </c>
      <c r="O7">
        <v>2194826.08</v>
      </c>
      <c r="P7">
        <v>143460.84</v>
      </c>
      <c r="Q7">
        <v>2051365.23</v>
      </c>
      <c r="R7">
        <v>594714.54</v>
      </c>
      <c r="S7">
        <v>203193.5</v>
      </c>
      <c r="T7">
        <v>391521.04</v>
      </c>
      <c r="U7">
        <v>264056.15999999997</v>
      </c>
      <c r="V7">
        <v>429527.65</v>
      </c>
      <c r="W7">
        <v>38090.94</v>
      </c>
      <c r="X7">
        <v>181108.01</v>
      </c>
      <c r="Y7">
        <v>210328.7</v>
      </c>
      <c r="Z7">
        <v>3219068.27</v>
      </c>
    </row>
    <row r="8" spans="1:26" x14ac:dyDescent="0.25">
      <c r="A8" t="s">
        <v>677</v>
      </c>
      <c r="B8">
        <v>2017</v>
      </c>
      <c r="D8">
        <v>2424471.6379999998</v>
      </c>
      <c r="E8">
        <v>1267591.29</v>
      </c>
      <c r="F8">
        <v>928743.58700000006</v>
      </c>
      <c r="G8">
        <v>228136.761</v>
      </c>
      <c r="H8">
        <v>1350575.6240000001</v>
      </c>
      <c r="I8">
        <v>395972.74</v>
      </c>
      <c r="J8">
        <v>446032.70400000003</v>
      </c>
      <c r="K8">
        <v>508570.18</v>
      </c>
      <c r="L8">
        <v>353074.99400000001</v>
      </c>
      <c r="M8">
        <v>3775047.2620000001</v>
      </c>
      <c r="O8">
        <v>2655489.1170000001</v>
      </c>
      <c r="P8">
        <v>163222.27299999999</v>
      </c>
      <c r="Q8">
        <v>2492266.8429999999</v>
      </c>
      <c r="R8">
        <v>583588.76699999999</v>
      </c>
      <c r="S8">
        <v>161873.06099999999</v>
      </c>
      <c r="T8">
        <v>421715.70600000001</v>
      </c>
      <c r="U8">
        <v>290945.27899999998</v>
      </c>
      <c r="V8">
        <v>535969.37800000003</v>
      </c>
      <c r="W8">
        <v>6074.4520000000002</v>
      </c>
      <c r="X8">
        <v>230284.70699999999</v>
      </c>
      <c r="Y8">
        <v>299610.21899999998</v>
      </c>
      <c r="Z8">
        <v>3775047.2620000001</v>
      </c>
    </row>
    <row r="9" spans="1:26" x14ac:dyDescent="0.25">
      <c r="A9" t="s">
        <v>677</v>
      </c>
      <c r="B9">
        <v>2018</v>
      </c>
      <c r="D9">
        <v>2385876.6320000002</v>
      </c>
      <c r="E9">
        <v>1195629.067</v>
      </c>
      <c r="F9">
        <v>994045.99100000004</v>
      </c>
      <c r="G9">
        <v>196201.57399999999</v>
      </c>
      <c r="H9">
        <v>1303152.6370000001</v>
      </c>
      <c r="I9">
        <v>427116.13</v>
      </c>
      <c r="J9">
        <v>439886.32199999999</v>
      </c>
      <c r="K9">
        <v>436150.185</v>
      </c>
      <c r="L9">
        <v>299485.20600000001</v>
      </c>
      <c r="M9">
        <v>3689029.2689999999</v>
      </c>
      <c r="O9">
        <v>2684587.818</v>
      </c>
      <c r="P9">
        <v>155832.28899999999</v>
      </c>
      <c r="Q9">
        <v>2528755.5290000001</v>
      </c>
      <c r="R9">
        <v>477514.47600000002</v>
      </c>
      <c r="S9">
        <v>72088.091</v>
      </c>
      <c r="T9">
        <v>405426.38400000002</v>
      </c>
      <c r="U9">
        <v>275670.33899999998</v>
      </c>
      <c r="V9">
        <v>526926.97600000002</v>
      </c>
      <c r="W9">
        <v>2814.4110000000001</v>
      </c>
      <c r="X9">
        <v>223677.008</v>
      </c>
      <c r="Y9">
        <v>300435.55599999998</v>
      </c>
      <c r="Z9">
        <v>3689029.2689999999</v>
      </c>
    </row>
    <row r="10" spans="1:26" x14ac:dyDescent="0.25">
      <c r="A10" t="s">
        <v>677</v>
      </c>
      <c r="B10">
        <v>2019</v>
      </c>
      <c r="D10">
        <v>2484563.9160000002</v>
      </c>
      <c r="E10">
        <v>1150228.889</v>
      </c>
      <c r="F10">
        <v>1090638.1440000001</v>
      </c>
      <c r="G10">
        <v>243696.883</v>
      </c>
      <c r="H10">
        <v>1271304.432</v>
      </c>
      <c r="I10">
        <v>391894.66899999999</v>
      </c>
      <c r="J10">
        <v>427615.41399999999</v>
      </c>
      <c r="K10">
        <v>451794.34899999999</v>
      </c>
      <c r="L10">
        <v>319626.35600000003</v>
      </c>
      <c r="M10">
        <v>3755868.3480000002</v>
      </c>
      <c r="O10">
        <v>2785364.338</v>
      </c>
      <c r="P10">
        <v>152892.473</v>
      </c>
      <c r="Q10">
        <v>2632471.8640000001</v>
      </c>
      <c r="R10">
        <v>477807.79599999997</v>
      </c>
      <c r="S10">
        <v>57060.849000000002</v>
      </c>
      <c r="T10">
        <v>420746.94699999999</v>
      </c>
      <c r="U10">
        <v>311033.47100000002</v>
      </c>
      <c r="V10">
        <v>492696.21399999998</v>
      </c>
      <c r="W10">
        <v>6526.9530000000004</v>
      </c>
      <c r="X10">
        <v>204972.16699999999</v>
      </c>
      <c r="Y10">
        <v>281197.09399999998</v>
      </c>
      <c r="Z10">
        <v>3755868.3480000002</v>
      </c>
    </row>
    <row r="11" spans="1:26" x14ac:dyDescent="0.25">
      <c r="A11" t="s">
        <v>677</v>
      </c>
      <c r="B11">
        <v>2020</v>
      </c>
      <c r="D11">
        <v>2540699.2829999998</v>
      </c>
      <c r="E11">
        <v>1144986.723</v>
      </c>
      <c r="F11">
        <v>1177372.327</v>
      </c>
      <c r="G11">
        <v>218340.23300000001</v>
      </c>
      <c r="H11">
        <v>1463475.4369999999</v>
      </c>
      <c r="I11">
        <v>412772.88900000002</v>
      </c>
      <c r="J11">
        <v>491400.50400000002</v>
      </c>
      <c r="K11">
        <v>559302.04399999999</v>
      </c>
      <c r="L11">
        <v>414763.245</v>
      </c>
      <c r="M11">
        <v>4004174.72</v>
      </c>
      <c r="O11">
        <v>2943724.0950000002</v>
      </c>
      <c r="P11">
        <v>167005.76000000001</v>
      </c>
      <c r="Q11">
        <v>2776718.335</v>
      </c>
      <c r="R11">
        <v>546898.52399999998</v>
      </c>
      <c r="S11">
        <v>59644.389000000003</v>
      </c>
      <c r="T11">
        <v>487254.136</v>
      </c>
      <c r="U11">
        <v>370192.54399999999</v>
      </c>
      <c r="V11">
        <v>513552.10100000002</v>
      </c>
      <c r="W11">
        <v>2321.672</v>
      </c>
      <c r="X11">
        <v>228930.1</v>
      </c>
      <c r="Y11">
        <v>282300.32900000003</v>
      </c>
      <c r="Z11">
        <v>4004174.72</v>
      </c>
    </row>
    <row r="12" spans="1:26" x14ac:dyDescent="0.25">
      <c r="A12" t="s">
        <v>678</v>
      </c>
      <c r="B12">
        <v>2011</v>
      </c>
      <c r="D12">
        <v>946502.00518476998</v>
      </c>
      <c r="E12">
        <v>71022.165168523803</v>
      </c>
      <c r="F12">
        <v>802651.39059603203</v>
      </c>
      <c r="G12">
        <v>72828.449420213699</v>
      </c>
      <c r="H12">
        <v>370618.216069341</v>
      </c>
      <c r="I12">
        <v>33584.465642452204</v>
      </c>
      <c r="J12">
        <v>261371.66023933899</v>
      </c>
      <c r="K12">
        <v>75662.090187549606</v>
      </c>
      <c r="L12">
        <v>35969.123146653197</v>
      </c>
      <c r="M12">
        <v>1317120.2212541101</v>
      </c>
      <c r="O12">
        <v>552981.76099586498</v>
      </c>
      <c r="P12">
        <v>129.389989376068</v>
      </c>
      <c r="Q12">
        <v>552852.37100648903</v>
      </c>
      <c r="R12">
        <v>764138.460258245</v>
      </c>
      <c r="S12">
        <v>677055.11570847</v>
      </c>
      <c r="T12">
        <v>87083.344549775094</v>
      </c>
      <c r="U12">
        <v>43207.199152350397</v>
      </c>
      <c r="V12">
        <v>0</v>
      </c>
      <c r="Z12">
        <v>1317120.2212541101</v>
      </c>
    </row>
    <row r="13" spans="1:26" x14ac:dyDescent="0.25">
      <c r="A13" t="s">
        <v>678</v>
      </c>
      <c r="B13">
        <v>2012</v>
      </c>
      <c r="D13">
        <v>1175818.8918153001</v>
      </c>
      <c r="E13">
        <v>79993.8997436762</v>
      </c>
      <c r="F13">
        <v>815602.91367745399</v>
      </c>
      <c r="G13">
        <v>280222.07839417498</v>
      </c>
      <c r="H13">
        <v>391921.15900576097</v>
      </c>
      <c r="I13">
        <v>39362.978194475203</v>
      </c>
      <c r="J13">
        <v>229555.80080330401</v>
      </c>
      <c r="K13">
        <v>123002.38000798201</v>
      </c>
      <c r="L13">
        <v>53239.107499003403</v>
      </c>
      <c r="M13">
        <v>1567740.0508210701</v>
      </c>
      <c r="O13">
        <v>572876.86254441703</v>
      </c>
      <c r="P13">
        <v>131.93999528884899</v>
      </c>
      <c r="Q13">
        <v>572744.922549129</v>
      </c>
      <c r="R13">
        <v>954014.56573522103</v>
      </c>
      <c r="S13">
        <v>861508.79623830295</v>
      </c>
      <c r="T13">
        <v>92505.769496917696</v>
      </c>
      <c r="U13">
        <v>49226.812242269501</v>
      </c>
      <c r="V13">
        <v>40848.622541427598</v>
      </c>
      <c r="X13">
        <v>40848.622541427598</v>
      </c>
      <c r="Z13">
        <v>1567740.0508210701</v>
      </c>
    </row>
    <row r="14" spans="1:26" x14ac:dyDescent="0.25">
      <c r="A14" t="s">
        <v>678</v>
      </c>
      <c r="B14">
        <v>2013</v>
      </c>
      <c r="D14">
        <v>1219287.10294032</v>
      </c>
      <c r="E14">
        <v>84767.758454561204</v>
      </c>
      <c r="F14">
        <v>841310.28000676597</v>
      </c>
      <c r="G14">
        <v>293209.06447899301</v>
      </c>
      <c r="H14">
        <v>424611.08825326001</v>
      </c>
      <c r="I14">
        <v>42332.852528572097</v>
      </c>
      <c r="J14">
        <v>260138.24731600299</v>
      </c>
      <c r="K14">
        <v>122139.98840868501</v>
      </c>
      <c r="L14">
        <v>68956.377354741096</v>
      </c>
      <c r="M14">
        <v>1643898.1911935799</v>
      </c>
      <c r="O14">
        <v>634781.78563392197</v>
      </c>
      <c r="P14">
        <v>137.909996509552</v>
      </c>
      <c r="Q14">
        <v>634643.87563741195</v>
      </c>
      <c r="R14">
        <v>971124.95972120797</v>
      </c>
      <c r="S14">
        <v>867518.69574344205</v>
      </c>
      <c r="T14">
        <v>103606.26397776599</v>
      </c>
      <c r="U14">
        <v>56897.527259945899</v>
      </c>
      <c r="V14">
        <v>37991.4458384514</v>
      </c>
      <c r="X14">
        <v>37991.4458384514</v>
      </c>
      <c r="Z14">
        <v>1643898.1911935799</v>
      </c>
    </row>
    <row r="15" spans="1:26" x14ac:dyDescent="0.25">
      <c r="A15" t="s">
        <v>678</v>
      </c>
      <c r="B15">
        <v>2014</v>
      </c>
      <c r="D15">
        <v>1112303.1203999999</v>
      </c>
      <c r="E15">
        <v>78531.669099999999</v>
      </c>
      <c r="F15">
        <v>764494.86540000001</v>
      </c>
      <c r="G15">
        <v>269276.58600000001</v>
      </c>
      <c r="H15">
        <v>371451.65019999997</v>
      </c>
      <c r="I15">
        <v>36919.585099999997</v>
      </c>
      <c r="J15">
        <v>221390.03020000001</v>
      </c>
      <c r="K15">
        <v>113142.03479999999</v>
      </c>
      <c r="L15">
        <v>69112.676600000006</v>
      </c>
      <c r="M15">
        <v>1483754.7705999999</v>
      </c>
      <c r="O15">
        <v>638057.21479999996</v>
      </c>
      <c r="P15">
        <v>121.4101</v>
      </c>
      <c r="Q15">
        <v>637935.80480000004</v>
      </c>
      <c r="R15">
        <v>381047.90130000003</v>
      </c>
      <c r="S15">
        <v>285968.04109999997</v>
      </c>
      <c r="T15">
        <v>95079.860199999996</v>
      </c>
      <c r="U15">
        <v>54609.030899999998</v>
      </c>
      <c r="V15">
        <v>464649.6545</v>
      </c>
      <c r="W15">
        <v>0</v>
      </c>
      <c r="X15">
        <v>31587.255300000001</v>
      </c>
      <c r="Y15">
        <v>433062.39919999999</v>
      </c>
      <c r="Z15">
        <v>1483754.7705999999</v>
      </c>
    </row>
    <row r="16" spans="1:26" x14ac:dyDescent="0.25">
      <c r="A16" t="s">
        <v>678</v>
      </c>
      <c r="B16">
        <v>2015</v>
      </c>
      <c r="D16">
        <v>2389300.0745999999</v>
      </c>
      <c r="E16">
        <v>430843.20169999998</v>
      </c>
      <c r="F16">
        <v>1586383.8711999999</v>
      </c>
      <c r="G16">
        <v>372073.00170000002</v>
      </c>
      <c r="H16">
        <v>896915.64469999995</v>
      </c>
      <c r="I16">
        <v>109509.06050000001</v>
      </c>
      <c r="J16">
        <v>475513.64880000002</v>
      </c>
      <c r="K16">
        <v>311892.93530000001</v>
      </c>
      <c r="L16">
        <v>93038.119200000001</v>
      </c>
      <c r="M16">
        <v>3286215.7193</v>
      </c>
      <c r="O16">
        <v>1428964.3925000001</v>
      </c>
      <c r="P16">
        <v>109.95869999999999</v>
      </c>
      <c r="Q16">
        <v>1428854.4338</v>
      </c>
      <c r="R16">
        <v>1748477.1387</v>
      </c>
      <c r="S16">
        <v>1099589.1136</v>
      </c>
      <c r="T16">
        <v>648888.02509999997</v>
      </c>
      <c r="U16">
        <v>598476.86320000002</v>
      </c>
      <c r="V16">
        <v>108774.1881</v>
      </c>
      <c r="W16">
        <v>0</v>
      </c>
      <c r="X16">
        <v>67244.640299999999</v>
      </c>
      <c r="Y16">
        <v>41529.5478</v>
      </c>
      <c r="Z16">
        <v>3286215.7193</v>
      </c>
    </row>
    <row r="17" spans="1:26" x14ac:dyDescent="0.25">
      <c r="A17" t="s">
        <v>678</v>
      </c>
      <c r="B17">
        <v>2016</v>
      </c>
      <c r="D17">
        <v>2331228.6666999999</v>
      </c>
      <c r="E17">
        <v>419825.71860000002</v>
      </c>
      <c r="F17">
        <v>1568895.4323</v>
      </c>
      <c r="G17">
        <v>342507.5159</v>
      </c>
      <c r="H17">
        <v>1040396.2655</v>
      </c>
      <c r="I17">
        <v>108038.8803</v>
      </c>
      <c r="J17">
        <v>512507.42239999998</v>
      </c>
      <c r="K17">
        <v>419849.96289999998</v>
      </c>
      <c r="L17">
        <v>232042.09839999999</v>
      </c>
      <c r="M17">
        <v>3371624.9322000002</v>
      </c>
      <c r="O17">
        <v>1519675.3074</v>
      </c>
      <c r="P17">
        <v>106.4641</v>
      </c>
      <c r="Q17">
        <v>1519568.8433999999</v>
      </c>
      <c r="R17">
        <v>1766056.3222000001</v>
      </c>
      <c r="S17">
        <v>1092624.7904999999</v>
      </c>
      <c r="T17">
        <v>673431.53170000005</v>
      </c>
      <c r="U17">
        <v>625545.89690000005</v>
      </c>
      <c r="V17">
        <v>85893.302599999995</v>
      </c>
      <c r="W17">
        <v>0</v>
      </c>
      <c r="X17">
        <v>70660.509900000005</v>
      </c>
      <c r="Y17">
        <v>15232.7927</v>
      </c>
      <c r="Z17">
        <v>3371624.9322000002</v>
      </c>
    </row>
    <row r="18" spans="1:26" x14ac:dyDescent="0.25">
      <c r="A18" t="s">
        <v>678</v>
      </c>
      <c r="B18">
        <v>2017</v>
      </c>
      <c r="D18">
        <v>3153838.9</v>
      </c>
      <c r="E18">
        <v>786397.5</v>
      </c>
      <c r="F18">
        <v>1855044.2</v>
      </c>
      <c r="G18">
        <v>512397.1</v>
      </c>
      <c r="H18">
        <v>1778891.1</v>
      </c>
      <c r="I18">
        <v>137357</v>
      </c>
      <c r="J18">
        <v>600212.30000000005</v>
      </c>
      <c r="K18">
        <v>1041321.8</v>
      </c>
      <c r="L18">
        <v>734370.7</v>
      </c>
      <c r="M18">
        <v>4932729.9000000004</v>
      </c>
      <c r="O18">
        <v>1698903.8</v>
      </c>
      <c r="P18">
        <v>184771.3</v>
      </c>
      <c r="Q18">
        <v>1514132.5</v>
      </c>
      <c r="R18">
        <v>2547049.6</v>
      </c>
      <c r="S18">
        <v>1691626.4</v>
      </c>
      <c r="T18">
        <v>855423.2</v>
      </c>
      <c r="U18">
        <v>790799</v>
      </c>
      <c r="V18">
        <v>686776.5</v>
      </c>
      <c r="W18">
        <v>0</v>
      </c>
      <c r="X18">
        <v>100456.9</v>
      </c>
      <c r="Y18">
        <v>586319.6</v>
      </c>
      <c r="Z18">
        <v>4932729.9000000004</v>
      </c>
    </row>
    <row r="19" spans="1:26" x14ac:dyDescent="0.25">
      <c r="A19" t="s">
        <v>678</v>
      </c>
      <c r="B19">
        <v>2018</v>
      </c>
      <c r="D19">
        <v>3193744.3843</v>
      </c>
      <c r="E19">
        <v>808377.27729999996</v>
      </c>
      <c r="F19">
        <v>1842013.9532000001</v>
      </c>
      <c r="G19">
        <v>543353.15379999997</v>
      </c>
      <c r="H19">
        <v>1443805.6525000001</v>
      </c>
      <c r="I19">
        <v>134448.25769999999</v>
      </c>
      <c r="J19">
        <v>597904.41630000004</v>
      </c>
      <c r="K19">
        <v>711452.97849999997</v>
      </c>
      <c r="L19">
        <v>402611.97289999999</v>
      </c>
      <c r="M19">
        <v>4637550.0368999997</v>
      </c>
      <c r="O19">
        <v>1711252.5973</v>
      </c>
      <c r="P19">
        <v>115.6451</v>
      </c>
      <c r="Q19">
        <v>1711136.9523</v>
      </c>
      <c r="R19">
        <v>1684646.2189</v>
      </c>
      <c r="S19">
        <v>977306.08250000002</v>
      </c>
      <c r="T19">
        <v>707340.13639999996</v>
      </c>
      <c r="U19">
        <v>707340.13639999996</v>
      </c>
      <c r="V19">
        <v>1241651.2206999999</v>
      </c>
      <c r="W19">
        <v>0</v>
      </c>
      <c r="X19">
        <v>103972.9224</v>
      </c>
      <c r="Y19">
        <v>1137678.2982999999</v>
      </c>
      <c r="Z19">
        <v>4637550.0368999997</v>
      </c>
    </row>
    <row r="20" spans="1:26" x14ac:dyDescent="0.25">
      <c r="A20" t="s">
        <v>678</v>
      </c>
      <c r="B20">
        <v>2019</v>
      </c>
      <c r="D20">
        <v>3795450.2182999998</v>
      </c>
      <c r="E20">
        <v>856081.2415</v>
      </c>
      <c r="F20">
        <v>2381369.5290999999</v>
      </c>
      <c r="G20">
        <v>557999.44770000002</v>
      </c>
      <c r="H20">
        <v>1486810.7191999999</v>
      </c>
      <c r="I20">
        <v>144329.91959999999</v>
      </c>
      <c r="J20">
        <v>651941.51370000001</v>
      </c>
      <c r="K20">
        <v>690539.28590000002</v>
      </c>
      <c r="L20">
        <v>297753.761</v>
      </c>
      <c r="M20">
        <v>5282260.9375</v>
      </c>
      <c r="O20">
        <v>1771885.7895</v>
      </c>
      <c r="P20">
        <v>113.46339999999999</v>
      </c>
      <c r="Q20">
        <v>1771772.3260999999</v>
      </c>
      <c r="R20">
        <v>3223650.9268</v>
      </c>
      <c r="S20">
        <v>2429219.6225000001</v>
      </c>
      <c r="T20">
        <v>794431.30429999996</v>
      </c>
      <c r="U20">
        <v>733410.47109999997</v>
      </c>
      <c r="V20">
        <v>286724.22129999998</v>
      </c>
      <c r="W20">
        <v>128514.69650000001</v>
      </c>
      <c r="X20">
        <v>97872.842099999994</v>
      </c>
      <c r="Y20">
        <v>60336.682699999998</v>
      </c>
      <c r="Z20">
        <v>5282260.9375</v>
      </c>
    </row>
    <row r="21" spans="1:26" x14ac:dyDescent="0.25">
      <c r="A21" t="s">
        <v>678</v>
      </c>
      <c r="B21">
        <v>2020</v>
      </c>
      <c r="D21">
        <v>4995452.53</v>
      </c>
      <c r="E21">
        <v>1331384.3330000001</v>
      </c>
      <c r="F21">
        <v>3617951.3509999998</v>
      </c>
      <c r="G21">
        <v>46116.845999999998</v>
      </c>
      <c r="H21">
        <v>2748929.4440000001</v>
      </c>
      <c r="I21">
        <v>161547.62299999999</v>
      </c>
      <c r="J21">
        <v>949103.63399999996</v>
      </c>
      <c r="K21">
        <v>1638278.1869999999</v>
      </c>
      <c r="L21">
        <v>673052.92200000002</v>
      </c>
      <c r="M21">
        <v>7744381.9749999996</v>
      </c>
      <c r="O21">
        <v>1954216.9890000001</v>
      </c>
      <c r="P21">
        <v>123.937</v>
      </c>
      <c r="Q21">
        <v>1954093.0519999999</v>
      </c>
      <c r="R21">
        <v>4616248.1689999998</v>
      </c>
      <c r="S21">
        <v>3300592.7949999999</v>
      </c>
      <c r="T21">
        <v>1315655.375</v>
      </c>
      <c r="U21">
        <v>1241906.7069999999</v>
      </c>
      <c r="V21">
        <v>1173916.8160000001</v>
      </c>
      <c r="W21">
        <v>49346.571000000004</v>
      </c>
      <c r="X21">
        <v>119443.39200000001</v>
      </c>
      <c r="Y21">
        <v>1005126.853</v>
      </c>
      <c r="Z21">
        <v>7744381.9749999996</v>
      </c>
    </row>
    <row r="22" spans="1:26" x14ac:dyDescent="0.25">
      <c r="A22" t="s">
        <v>679</v>
      </c>
      <c r="B22">
        <v>2019</v>
      </c>
      <c r="D22">
        <v>1629002.81</v>
      </c>
      <c r="E22">
        <v>437778.81</v>
      </c>
      <c r="F22">
        <v>615134.43999999994</v>
      </c>
      <c r="G22">
        <v>576089.56000000006</v>
      </c>
      <c r="H22">
        <v>1276792.24</v>
      </c>
      <c r="I22">
        <v>121345.16</v>
      </c>
      <c r="J22">
        <v>360273.21</v>
      </c>
      <c r="K22">
        <v>795173.87</v>
      </c>
      <c r="L22">
        <v>594831.24</v>
      </c>
      <c r="M22">
        <v>2905795.05</v>
      </c>
      <c r="O22">
        <v>1759735.1</v>
      </c>
      <c r="P22">
        <v>466239.02</v>
      </c>
      <c r="Q22">
        <v>1293496.07</v>
      </c>
      <c r="R22">
        <v>624675.48</v>
      </c>
      <c r="S22">
        <v>469975.45</v>
      </c>
      <c r="T22">
        <v>154700.01999999999</v>
      </c>
      <c r="U22">
        <v>93407.33</v>
      </c>
      <c r="V22">
        <v>521384.48</v>
      </c>
      <c r="W22">
        <v>124933.3</v>
      </c>
      <c r="X22">
        <v>124113.22</v>
      </c>
      <c r="Y22">
        <v>272337.96000000002</v>
      </c>
      <c r="Z22">
        <v>2905795.05</v>
      </c>
    </row>
    <row r="23" spans="1:26" x14ac:dyDescent="0.25">
      <c r="A23" t="s">
        <v>679</v>
      </c>
      <c r="B23">
        <v>2020</v>
      </c>
      <c r="D23">
        <v>1471198.8</v>
      </c>
      <c r="E23">
        <v>463092.55</v>
      </c>
      <c r="F23">
        <v>583166.67000000004</v>
      </c>
      <c r="G23">
        <v>424939.58</v>
      </c>
      <c r="H23">
        <v>1409154.21</v>
      </c>
      <c r="I23">
        <v>125105.23</v>
      </c>
      <c r="J23">
        <v>343770.64</v>
      </c>
      <c r="K23">
        <v>940278.34</v>
      </c>
      <c r="L23">
        <v>821877.98</v>
      </c>
      <c r="M23">
        <v>2880353.01</v>
      </c>
      <c r="O23">
        <v>1636776.22</v>
      </c>
      <c r="P23">
        <v>325211.99</v>
      </c>
      <c r="Q23">
        <v>1311564.23</v>
      </c>
      <c r="R23">
        <v>745480</v>
      </c>
      <c r="S23">
        <v>576047.04</v>
      </c>
      <c r="T23">
        <v>169432.95999999999</v>
      </c>
      <c r="U23">
        <v>108664.55</v>
      </c>
      <c r="V23">
        <v>498096.79</v>
      </c>
      <c r="W23">
        <v>65680.490000000005</v>
      </c>
      <c r="X23">
        <v>205470.42</v>
      </c>
      <c r="Y23">
        <v>226945.88</v>
      </c>
      <c r="Z23">
        <v>2880353.01</v>
      </c>
    </row>
    <row r="24" spans="1:26" x14ac:dyDescent="0.25">
      <c r="A24" t="s">
        <v>680</v>
      </c>
      <c r="B24">
        <v>2011</v>
      </c>
      <c r="D24">
        <v>14149733.15</v>
      </c>
      <c r="E24">
        <v>3149732.74</v>
      </c>
      <c r="F24">
        <v>7759358.5800000001</v>
      </c>
      <c r="G24">
        <v>3240641.83</v>
      </c>
      <c r="H24">
        <v>26989305.829999998</v>
      </c>
      <c r="I24">
        <v>4483957.3899999997</v>
      </c>
      <c r="J24">
        <v>2806149.84</v>
      </c>
      <c r="K24">
        <v>19699198.600000001</v>
      </c>
      <c r="L24">
        <v>16127005.960000001</v>
      </c>
      <c r="M24">
        <v>41139038.979999997</v>
      </c>
      <c r="O24">
        <v>14935829.439999999</v>
      </c>
      <c r="P24">
        <v>147058.82999999999</v>
      </c>
      <c r="Q24">
        <v>14788770.609999999</v>
      </c>
      <c r="R24">
        <v>10188503.060000001</v>
      </c>
      <c r="S24">
        <v>20053.48</v>
      </c>
      <c r="T24">
        <v>10168449.58</v>
      </c>
      <c r="U24">
        <v>8153743.6200000001</v>
      </c>
      <c r="V24">
        <v>16014706.49</v>
      </c>
      <c r="W24">
        <v>1082887.74</v>
      </c>
      <c r="X24">
        <v>3991978.76</v>
      </c>
      <c r="Y24">
        <v>10939839.98</v>
      </c>
      <c r="Z24">
        <v>41139038.979999997</v>
      </c>
    </row>
    <row r="25" spans="1:26" x14ac:dyDescent="0.25">
      <c r="A25" t="s">
        <v>680</v>
      </c>
      <c r="B25">
        <v>2012</v>
      </c>
      <c r="D25">
        <v>15795929.9</v>
      </c>
      <c r="E25">
        <v>3274860.6</v>
      </c>
      <c r="F25">
        <v>8689831.6999999993</v>
      </c>
      <c r="G25">
        <v>3831237.6</v>
      </c>
      <c r="H25">
        <v>32102950.300000001</v>
      </c>
      <c r="I25">
        <v>5664693.7000000002</v>
      </c>
      <c r="J25">
        <v>3893344.8</v>
      </c>
      <c r="K25">
        <v>22544911.699999999</v>
      </c>
      <c r="L25">
        <v>13077446.199999999</v>
      </c>
      <c r="M25">
        <v>47898880.200000003</v>
      </c>
      <c r="O25">
        <v>16438998.199999999</v>
      </c>
      <c r="P25">
        <v>142329</v>
      </c>
      <c r="Q25">
        <v>16296669.199999999</v>
      </c>
      <c r="R25">
        <v>11395376.4</v>
      </c>
      <c r="S25">
        <v>27171.9</v>
      </c>
      <c r="T25">
        <v>11368204.5</v>
      </c>
      <c r="U25">
        <v>8719591.4000000004</v>
      </c>
      <c r="V25">
        <v>20064505.699999999</v>
      </c>
      <c r="W25">
        <v>1516450.7</v>
      </c>
      <c r="X25">
        <v>4377263.3</v>
      </c>
      <c r="Y25">
        <v>14170791.6</v>
      </c>
      <c r="Z25">
        <v>47898880.200000003</v>
      </c>
    </row>
    <row r="26" spans="1:26" x14ac:dyDescent="0.25">
      <c r="A26" t="s">
        <v>680</v>
      </c>
      <c r="B26">
        <v>2013</v>
      </c>
      <c r="D26">
        <v>23807252.699999999</v>
      </c>
      <c r="E26">
        <v>5327737</v>
      </c>
      <c r="F26">
        <v>10036675.4</v>
      </c>
      <c r="G26">
        <v>8442840.3000000007</v>
      </c>
      <c r="H26">
        <v>29497824.699999999</v>
      </c>
      <c r="I26">
        <v>5714321.2000000002</v>
      </c>
      <c r="J26">
        <v>2969969.3</v>
      </c>
      <c r="K26">
        <v>20813534.300000001</v>
      </c>
      <c r="L26">
        <v>17121853.199999999</v>
      </c>
      <c r="M26">
        <v>53305077.5</v>
      </c>
      <c r="O26">
        <v>19568020.699999999</v>
      </c>
      <c r="P26">
        <v>145134</v>
      </c>
      <c r="Q26">
        <v>19422886.699999999</v>
      </c>
      <c r="R26">
        <v>13364202.1</v>
      </c>
      <c r="S26">
        <v>191313</v>
      </c>
      <c r="T26">
        <v>13172889.1</v>
      </c>
      <c r="U26">
        <v>10089451.4</v>
      </c>
      <c r="V26">
        <v>20372854.699999999</v>
      </c>
      <c r="W26">
        <v>146453.4</v>
      </c>
      <c r="X26">
        <v>5633837.7999999998</v>
      </c>
      <c r="Y26">
        <v>14592563.5</v>
      </c>
      <c r="Z26">
        <v>53305077.5</v>
      </c>
    </row>
    <row r="27" spans="1:26" x14ac:dyDescent="0.25">
      <c r="A27" t="s">
        <v>680</v>
      </c>
      <c r="B27">
        <v>2014</v>
      </c>
      <c r="D27">
        <v>27502011.5</v>
      </c>
      <c r="E27">
        <v>6466599.7000000002</v>
      </c>
      <c r="F27">
        <v>11602368</v>
      </c>
      <c r="G27">
        <v>9433043.8000000007</v>
      </c>
      <c r="H27">
        <v>34772626.5</v>
      </c>
      <c r="I27">
        <v>6199054.2999999998</v>
      </c>
      <c r="J27">
        <v>4380021.5</v>
      </c>
      <c r="K27">
        <v>24193550.699999999</v>
      </c>
      <c r="L27">
        <v>21696000.699999999</v>
      </c>
      <c r="M27">
        <v>62274638</v>
      </c>
      <c r="O27">
        <v>25197535.5</v>
      </c>
      <c r="P27">
        <v>151701</v>
      </c>
      <c r="Q27">
        <v>25045834.5</v>
      </c>
      <c r="R27">
        <v>14462621.300000001</v>
      </c>
      <c r="S27">
        <v>255133.5</v>
      </c>
      <c r="T27">
        <v>14207487.800000001</v>
      </c>
      <c r="U27">
        <v>10307393.1</v>
      </c>
      <c r="V27">
        <v>22614481.199999999</v>
      </c>
      <c r="W27">
        <v>99295.2</v>
      </c>
      <c r="X27">
        <v>7120293.0999999996</v>
      </c>
      <c r="Y27">
        <v>15394892.9</v>
      </c>
      <c r="Z27">
        <v>62274638</v>
      </c>
    </row>
    <row r="28" spans="1:26" x14ac:dyDescent="0.25">
      <c r="A28" t="s">
        <v>680</v>
      </c>
      <c r="B28">
        <v>2015</v>
      </c>
      <c r="D28">
        <v>27363399.309999999</v>
      </c>
      <c r="E28">
        <v>6425020.3700000001</v>
      </c>
      <c r="F28">
        <v>11743995.1</v>
      </c>
      <c r="G28">
        <v>9194383.8399999999</v>
      </c>
      <c r="H28">
        <v>34275274.020000003</v>
      </c>
      <c r="I28">
        <v>6156704.1399999997</v>
      </c>
      <c r="J28">
        <v>4429038.99</v>
      </c>
      <c r="K28">
        <v>23689530.890000001</v>
      </c>
      <c r="L28">
        <v>22573772.440000001</v>
      </c>
      <c r="M28">
        <v>61638673.329999998</v>
      </c>
      <c r="O28">
        <v>23309517.41</v>
      </c>
      <c r="P28">
        <v>133551.07</v>
      </c>
      <c r="Q28">
        <v>23175966.34</v>
      </c>
      <c r="R28">
        <v>15595122.199999999</v>
      </c>
      <c r="S28">
        <v>261031.63</v>
      </c>
      <c r="T28">
        <v>15334090.57</v>
      </c>
      <c r="U28">
        <v>11935822.99</v>
      </c>
      <c r="V28">
        <v>22734033.719999999</v>
      </c>
      <c r="W28">
        <v>46135.82</v>
      </c>
      <c r="X28">
        <v>7070921.8899999997</v>
      </c>
      <c r="Y28">
        <v>15616976.01</v>
      </c>
      <c r="Z28">
        <v>61638673.329999998</v>
      </c>
    </row>
    <row r="29" spans="1:26" x14ac:dyDescent="0.25">
      <c r="A29" t="s">
        <v>680</v>
      </c>
      <c r="B29">
        <v>2016</v>
      </c>
      <c r="D29">
        <v>28265916.5</v>
      </c>
      <c r="E29">
        <v>6300306.5</v>
      </c>
      <c r="F29">
        <v>12389405.300000001</v>
      </c>
      <c r="G29">
        <v>9576204.5999999996</v>
      </c>
      <c r="H29">
        <v>33531958.100000001</v>
      </c>
      <c r="I29">
        <v>6876228.7999999998</v>
      </c>
      <c r="J29">
        <v>4460403.5999999996</v>
      </c>
      <c r="K29">
        <v>22195325.600000001</v>
      </c>
      <c r="L29">
        <v>18678824.800000001</v>
      </c>
      <c r="M29">
        <v>61797874.5</v>
      </c>
      <c r="O29">
        <v>23710795.899999999</v>
      </c>
      <c r="P29">
        <v>119757</v>
      </c>
      <c r="Q29">
        <v>23591038.899999999</v>
      </c>
      <c r="R29">
        <v>14621240.199999999</v>
      </c>
      <c r="S29">
        <v>268908.90000000002</v>
      </c>
      <c r="T29">
        <v>14352331.300000001</v>
      </c>
      <c r="U29">
        <v>10508131.800000001</v>
      </c>
      <c r="V29">
        <v>23465838.399999999</v>
      </c>
      <c r="W29">
        <v>1768048.7</v>
      </c>
      <c r="X29">
        <v>7842994.2999999998</v>
      </c>
      <c r="Y29">
        <v>13854795.4</v>
      </c>
      <c r="Z29">
        <v>61797874.5</v>
      </c>
    </row>
    <row r="30" spans="1:26" x14ac:dyDescent="0.25">
      <c r="A30" t="s">
        <v>680</v>
      </c>
      <c r="B30">
        <v>2017</v>
      </c>
      <c r="D30">
        <v>30148301.5</v>
      </c>
      <c r="E30">
        <v>6904352.0999999996</v>
      </c>
      <c r="F30">
        <v>13276384</v>
      </c>
      <c r="G30">
        <v>9967565.4000000004</v>
      </c>
      <c r="H30">
        <v>34246640.600000001</v>
      </c>
      <c r="I30">
        <v>7624302.0999999996</v>
      </c>
      <c r="J30">
        <v>5144005.9000000004</v>
      </c>
      <c r="K30">
        <v>21478332.600000001</v>
      </c>
      <c r="L30">
        <v>18422498</v>
      </c>
      <c r="M30">
        <v>64394942.100000001</v>
      </c>
      <c r="O30">
        <v>26690855</v>
      </c>
      <c r="P30">
        <v>115951</v>
      </c>
      <c r="Q30">
        <v>26574904</v>
      </c>
      <c r="R30">
        <v>15789357.300000001</v>
      </c>
      <c r="S30">
        <v>330987.3</v>
      </c>
      <c r="T30">
        <v>15458370</v>
      </c>
      <c r="U30">
        <v>12039925.199999999</v>
      </c>
      <c r="V30">
        <v>21914729.800000001</v>
      </c>
      <c r="W30">
        <v>508076</v>
      </c>
      <c r="X30">
        <v>7806661.2999999998</v>
      </c>
      <c r="Y30">
        <v>13599992.5</v>
      </c>
      <c r="Z30">
        <v>64394942.100000001</v>
      </c>
    </row>
    <row r="31" spans="1:26" x14ac:dyDescent="0.25">
      <c r="A31" t="s">
        <v>680</v>
      </c>
      <c r="B31">
        <v>2018</v>
      </c>
      <c r="D31">
        <v>35339760.5</v>
      </c>
      <c r="E31">
        <v>8136048.2999999998</v>
      </c>
      <c r="F31">
        <v>16389628</v>
      </c>
      <c r="G31">
        <v>10814084.300000001</v>
      </c>
      <c r="H31">
        <v>41031636.299999997</v>
      </c>
      <c r="I31">
        <v>9467270.8000000007</v>
      </c>
      <c r="J31">
        <v>6635724.5</v>
      </c>
      <c r="K31">
        <v>24928640.899999999</v>
      </c>
      <c r="L31">
        <v>20717900.100000001</v>
      </c>
      <c r="M31">
        <v>76371396.900000006</v>
      </c>
      <c r="O31">
        <v>33785468.299999997</v>
      </c>
      <c r="P31">
        <v>131923</v>
      </c>
      <c r="Q31">
        <v>33653545.299999997</v>
      </c>
      <c r="R31">
        <v>17151183.199999999</v>
      </c>
      <c r="S31">
        <v>393370.3</v>
      </c>
      <c r="T31">
        <v>16757812.9</v>
      </c>
      <c r="U31">
        <v>13585665.6</v>
      </c>
      <c r="V31">
        <v>25434745.399999999</v>
      </c>
      <c r="W31">
        <v>297426.3</v>
      </c>
      <c r="X31">
        <v>8770477.8000000007</v>
      </c>
      <c r="Y31">
        <v>16366841.300000001</v>
      </c>
      <c r="Z31">
        <v>76371396.900000006</v>
      </c>
    </row>
    <row r="32" spans="1:26" x14ac:dyDescent="0.25">
      <c r="A32" t="s">
        <v>680</v>
      </c>
      <c r="B32">
        <v>2019</v>
      </c>
      <c r="D32">
        <v>37090003.689999998</v>
      </c>
      <c r="E32">
        <v>8685974.3800000008</v>
      </c>
      <c r="F32">
        <v>16378088.25</v>
      </c>
      <c r="G32">
        <v>12025941.060000001</v>
      </c>
      <c r="H32">
        <v>38019744.159999996</v>
      </c>
      <c r="I32">
        <v>10769875.43</v>
      </c>
      <c r="J32">
        <v>6641003.3499999996</v>
      </c>
      <c r="K32">
        <v>20608865.379999999</v>
      </c>
      <c r="L32">
        <v>17215083.670000002</v>
      </c>
      <c r="M32">
        <v>75109747.849999994</v>
      </c>
      <c r="O32">
        <v>34004227.130000003</v>
      </c>
      <c r="P32">
        <v>125950.06</v>
      </c>
      <c r="Q32">
        <v>33878277.07</v>
      </c>
      <c r="R32">
        <v>16658613.390000001</v>
      </c>
      <c r="S32">
        <v>365255.18</v>
      </c>
      <c r="T32">
        <v>16293358.210000001</v>
      </c>
      <c r="U32">
        <v>13146896.619999999</v>
      </c>
      <c r="V32">
        <v>24446907.32</v>
      </c>
      <c r="W32">
        <v>98470.05</v>
      </c>
      <c r="X32">
        <v>9806929.9399999995</v>
      </c>
      <c r="Y32">
        <v>14541507.33</v>
      </c>
      <c r="Z32">
        <v>75109747.849999994</v>
      </c>
    </row>
    <row r="33" spans="1:26" x14ac:dyDescent="0.25">
      <c r="A33" t="s">
        <v>680</v>
      </c>
      <c r="B33">
        <v>2020</v>
      </c>
      <c r="D33">
        <v>38431509</v>
      </c>
      <c r="E33">
        <v>8677140.5</v>
      </c>
      <c r="F33">
        <v>16421859.1</v>
      </c>
      <c r="G33">
        <v>13332509.5</v>
      </c>
      <c r="H33">
        <v>36699226.399999999</v>
      </c>
      <c r="I33">
        <v>8783863.5</v>
      </c>
      <c r="J33">
        <v>5629356.7000000002</v>
      </c>
      <c r="K33">
        <v>22286006.300000001</v>
      </c>
      <c r="L33">
        <v>19460655.699999999</v>
      </c>
      <c r="M33">
        <v>75130735.400000006</v>
      </c>
      <c r="O33">
        <v>31898938.800000001</v>
      </c>
      <c r="P33">
        <v>123574</v>
      </c>
      <c r="Q33">
        <v>31775364.899999999</v>
      </c>
      <c r="R33">
        <v>18212558.399999999</v>
      </c>
      <c r="S33">
        <v>908830.5</v>
      </c>
      <c r="T33">
        <v>17303727.899999999</v>
      </c>
      <c r="U33">
        <v>14622172.5</v>
      </c>
      <c r="V33">
        <v>25019238.100000001</v>
      </c>
      <c r="W33">
        <v>137054.79999999999</v>
      </c>
      <c r="X33">
        <v>7982879.4000000004</v>
      </c>
      <c r="Y33">
        <v>16899304</v>
      </c>
      <c r="Z33">
        <v>75130735.400000006</v>
      </c>
    </row>
    <row r="34" spans="1:26" x14ac:dyDescent="0.25">
      <c r="A34" t="s">
        <v>681</v>
      </c>
      <c r="B34">
        <v>2011</v>
      </c>
      <c r="D34">
        <v>3073497.89</v>
      </c>
      <c r="E34">
        <v>241934.43</v>
      </c>
      <c r="F34">
        <v>2775684.01</v>
      </c>
      <c r="G34">
        <v>55879.45</v>
      </c>
      <c r="H34">
        <v>2653104.77</v>
      </c>
      <c r="I34">
        <v>1020712.92</v>
      </c>
      <c r="J34">
        <v>1138232.78</v>
      </c>
      <c r="K34">
        <v>494159.07</v>
      </c>
      <c r="L34">
        <v>70237.91</v>
      </c>
      <c r="M34">
        <v>5726602.6600000001</v>
      </c>
      <c r="O34">
        <v>2333824.5</v>
      </c>
      <c r="P34">
        <v>576240.16</v>
      </c>
      <c r="Q34">
        <v>1757584.34</v>
      </c>
      <c r="R34">
        <v>2048378.18</v>
      </c>
      <c r="S34">
        <v>1023836.14</v>
      </c>
      <c r="T34">
        <v>1024542.04</v>
      </c>
      <c r="U34">
        <v>939223.92</v>
      </c>
      <c r="V34">
        <v>1344399.98</v>
      </c>
      <c r="W34">
        <v>325885.42</v>
      </c>
      <c r="X34">
        <v>301285.73</v>
      </c>
      <c r="Y34">
        <v>717228.84</v>
      </c>
      <c r="Z34">
        <v>5726602.6600000001</v>
      </c>
    </row>
    <row r="35" spans="1:26" x14ac:dyDescent="0.25">
      <c r="A35" t="s">
        <v>681</v>
      </c>
      <c r="B35">
        <v>2012</v>
      </c>
      <c r="D35">
        <v>3441481.41</v>
      </c>
      <c r="E35">
        <v>292302.15000000002</v>
      </c>
      <c r="F35">
        <v>3081593.7</v>
      </c>
      <c r="G35">
        <v>67585.56</v>
      </c>
      <c r="H35">
        <v>2823323.64</v>
      </c>
      <c r="I35">
        <v>1042810.2</v>
      </c>
      <c r="J35">
        <v>1248052.19</v>
      </c>
      <c r="K35">
        <v>532461.25</v>
      </c>
      <c r="L35">
        <v>45947.86</v>
      </c>
      <c r="M35">
        <v>6264805.0499999998</v>
      </c>
      <c r="O35">
        <v>2652442.61</v>
      </c>
      <c r="P35">
        <v>802139.07</v>
      </c>
      <c r="Q35">
        <v>1850303.55</v>
      </c>
      <c r="R35">
        <v>2102917.19</v>
      </c>
      <c r="S35">
        <v>1074248.7</v>
      </c>
      <c r="T35">
        <v>1028668.49</v>
      </c>
      <c r="U35">
        <v>922351.64</v>
      </c>
      <c r="V35">
        <v>1509445.24</v>
      </c>
      <c r="W35">
        <v>463994.67</v>
      </c>
      <c r="X35">
        <v>288366.32</v>
      </c>
      <c r="Y35">
        <v>757084.25</v>
      </c>
      <c r="Z35">
        <v>6264805.0499999998</v>
      </c>
    </row>
    <row r="36" spans="1:26" x14ac:dyDescent="0.25">
      <c r="A36" t="s">
        <v>681</v>
      </c>
      <c r="B36">
        <v>2013</v>
      </c>
      <c r="D36">
        <v>3736231.69</v>
      </c>
      <c r="E36">
        <v>346723.77</v>
      </c>
      <c r="F36">
        <v>3288692.42</v>
      </c>
      <c r="G36">
        <v>100815.5</v>
      </c>
      <c r="H36">
        <v>2915040.01</v>
      </c>
      <c r="I36">
        <v>1078337.47</v>
      </c>
      <c r="J36">
        <v>1314981.3999999999</v>
      </c>
      <c r="K36">
        <v>521721.14</v>
      </c>
      <c r="L36">
        <v>58665.42</v>
      </c>
      <c r="M36">
        <v>6651271.7000000002</v>
      </c>
      <c r="O36">
        <v>2718799.39</v>
      </c>
      <c r="P36">
        <v>776339.94</v>
      </c>
      <c r="Q36">
        <v>1942459.45</v>
      </c>
      <c r="R36">
        <v>2105088.44</v>
      </c>
      <c r="S36">
        <v>941149.14</v>
      </c>
      <c r="T36">
        <v>1163939.29</v>
      </c>
      <c r="U36">
        <v>1037897.92</v>
      </c>
      <c r="V36">
        <v>1827383.88</v>
      </c>
      <c r="W36">
        <v>768504.08</v>
      </c>
      <c r="X36">
        <v>283031.53999999998</v>
      </c>
      <c r="Y36">
        <v>775848.25</v>
      </c>
      <c r="Z36">
        <v>6651271.7000000002</v>
      </c>
    </row>
    <row r="37" spans="1:26" x14ac:dyDescent="0.25">
      <c r="A37" t="s">
        <v>681</v>
      </c>
      <c r="B37">
        <v>2014</v>
      </c>
      <c r="D37">
        <v>4172884.7</v>
      </c>
      <c r="E37">
        <v>445267.1</v>
      </c>
      <c r="F37">
        <v>3610985.2</v>
      </c>
      <c r="G37">
        <v>116632.3</v>
      </c>
      <c r="H37">
        <v>3062067.4</v>
      </c>
      <c r="I37">
        <v>1152638.3999999999</v>
      </c>
      <c r="J37">
        <v>1256349.8</v>
      </c>
      <c r="K37">
        <v>653079.19999999995</v>
      </c>
      <c r="L37">
        <v>144057.4</v>
      </c>
      <c r="M37">
        <v>7234952.0999999996</v>
      </c>
      <c r="O37">
        <v>2980756.7</v>
      </c>
      <c r="P37">
        <v>791640</v>
      </c>
      <c r="Q37">
        <v>2189116.7000000002</v>
      </c>
      <c r="R37">
        <v>2619947</v>
      </c>
      <c r="S37">
        <v>1206956.7</v>
      </c>
      <c r="T37">
        <v>1412990.3</v>
      </c>
      <c r="U37">
        <v>1267761.3</v>
      </c>
      <c r="V37">
        <v>1634248.4</v>
      </c>
      <c r="W37">
        <v>510186.9</v>
      </c>
      <c r="X37">
        <v>319771.09999999998</v>
      </c>
      <c r="Y37">
        <v>804290.4</v>
      </c>
      <c r="Z37">
        <v>7234952.0999999996</v>
      </c>
    </row>
    <row r="38" spans="1:26" x14ac:dyDescent="0.25">
      <c r="A38" t="s">
        <v>681</v>
      </c>
      <c r="B38">
        <v>2015</v>
      </c>
      <c r="D38">
        <v>5243183.6100000003</v>
      </c>
      <c r="E38">
        <v>531968.5</v>
      </c>
      <c r="F38">
        <v>3994739.57</v>
      </c>
      <c r="G38">
        <v>716475.53</v>
      </c>
      <c r="H38">
        <v>3141050.49</v>
      </c>
      <c r="I38">
        <v>1243287.58</v>
      </c>
      <c r="J38">
        <v>1339300.52</v>
      </c>
      <c r="K38">
        <v>558462.39</v>
      </c>
      <c r="L38">
        <v>53680.09</v>
      </c>
      <c r="M38">
        <v>8384234.0999999996</v>
      </c>
      <c r="O38">
        <v>3371878.73</v>
      </c>
      <c r="P38">
        <v>827459.98</v>
      </c>
      <c r="Q38">
        <v>2544418.75</v>
      </c>
      <c r="R38">
        <v>2866194.49</v>
      </c>
      <c r="S38">
        <v>1500755.89</v>
      </c>
      <c r="T38">
        <v>1365438.6</v>
      </c>
      <c r="U38">
        <v>1365438.6</v>
      </c>
      <c r="V38">
        <v>2146160.88</v>
      </c>
      <c r="W38">
        <v>902390.62</v>
      </c>
      <c r="X38">
        <v>374156.72</v>
      </c>
      <c r="Y38">
        <v>869613.55</v>
      </c>
      <c r="Z38">
        <v>8384234.0999999996</v>
      </c>
    </row>
    <row r="39" spans="1:26" x14ac:dyDescent="0.25">
      <c r="A39" t="s">
        <v>681</v>
      </c>
      <c r="B39">
        <v>2016</v>
      </c>
      <c r="D39">
        <v>5073702.0999999996</v>
      </c>
      <c r="E39">
        <v>624807.69999999995</v>
      </c>
      <c r="F39">
        <v>4009630.4</v>
      </c>
      <c r="G39">
        <v>439264</v>
      </c>
      <c r="H39">
        <v>3141856.8</v>
      </c>
      <c r="I39">
        <v>1221040.3999999999</v>
      </c>
      <c r="J39">
        <v>1206438.3999999999</v>
      </c>
      <c r="K39">
        <v>714378</v>
      </c>
      <c r="L39">
        <v>102387.5</v>
      </c>
      <c r="M39">
        <v>8215558.9000000004</v>
      </c>
      <c r="O39">
        <v>3112974.6</v>
      </c>
      <c r="P39">
        <v>971280.5</v>
      </c>
      <c r="Q39">
        <v>2141694.1</v>
      </c>
      <c r="R39">
        <v>3243394.5</v>
      </c>
      <c r="S39">
        <v>1618025.8</v>
      </c>
      <c r="T39">
        <v>1625368.7</v>
      </c>
      <c r="U39">
        <v>1523247</v>
      </c>
      <c r="V39">
        <v>1859189.9</v>
      </c>
      <c r="W39">
        <v>527873.9</v>
      </c>
      <c r="X39">
        <v>371018.2</v>
      </c>
      <c r="Y39">
        <v>960297.7</v>
      </c>
      <c r="Z39">
        <v>8215558.9000000004</v>
      </c>
    </row>
    <row r="40" spans="1:26" x14ac:dyDescent="0.25">
      <c r="A40" t="s">
        <v>681</v>
      </c>
      <c r="B40">
        <v>2017</v>
      </c>
      <c r="D40">
        <v>5001377.55</v>
      </c>
      <c r="E40">
        <v>616909.64</v>
      </c>
      <c r="F40">
        <v>3965399</v>
      </c>
      <c r="G40">
        <v>419068.91</v>
      </c>
      <c r="H40">
        <v>2909259.9</v>
      </c>
      <c r="I40">
        <v>1150456.44</v>
      </c>
      <c r="J40">
        <v>1126478.9099999999</v>
      </c>
      <c r="K40">
        <v>632324.54</v>
      </c>
      <c r="L40">
        <v>68542.37</v>
      </c>
      <c r="M40">
        <v>7910637.4500000002</v>
      </c>
      <c r="O40">
        <v>3157639.17</v>
      </c>
      <c r="P40">
        <v>870959.95</v>
      </c>
      <c r="Q40">
        <v>2286679.2200000002</v>
      </c>
      <c r="R40">
        <v>2800229.87</v>
      </c>
      <c r="S40">
        <v>1305715.94</v>
      </c>
      <c r="T40">
        <v>1494513.93</v>
      </c>
      <c r="U40">
        <v>1385927</v>
      </c>
      <c r="V40">
        <v>1952768.42</v>
      </c>
      <c r="W40">
        <v>657993.91</v>
      </c>
      <c r="X40">
        <v>374635.8</v>
      </c>
      <c r="Y40">
        <v>920138.7</v>
      </c>
      <c r="Z40">
        <v>7910637.4500000002</v>
      </c>
    </row>
    <row r="41" spans="1:26" x14ac:dyDescent="0.25">
      <c r="A41" t="s">
        <v>681</v>
      </c>
      <c r="B41">
        <v>2018</v>
      </c>
      <c r="D41">
        <v>5323566.4400000004</v>
      </c>
      <c r="E41">
        <v>657057.15</v>
      </c>
      <c r="F41">
        <v>4203049.12</v>
      </c>
      <c r="G41">
        <v>463460.17</v>
      </c>
      <c r="H41">
        <v>3090053.86</v>
      </c>
      <c r="I41">
        <v>1196801.45</v>
      </c>
      <c r="J41">
        <v>1147997.69</v>
      </c>
      <c r="K41">
        <v>745254.71</v>
      </c>
      <c r="L41">
        <v>95349.63</v>
      </c>
      <c r="M41">
        <v>8413620.3000000007</v>
      </c>
      <c r="O41">
        <v>3343553.21</v>
      </c>
      <c r="P41">
        <v>843279.65</v>
      </c>
      <c r="Q41">
        <v>2500273.56</v>
      </c>
      <c r="R41">
        <v>3002870.34</v>
      </c>
      <c r="S41">
        <v>1295084.6399999999</v>
      </c>
      <c r="T41">
        <v>1707785.7</v>
      </c>
      <c r="U41">
        <v>1593202.97</v>
      </c>
      <c r="V41">
        <v>2067196.75</v>
      </c>
      <c r="W41">
        <v>619316.17000000004</v>
      </c>
      <c r="X41">
        <v>461948.59</v>
      </c>
      <c r="Y41">
        <v>985932</v>
      </c>
      <c r="Z41">
        <v>8413620.3000000007</v>
      </c>
    </row>
    <row r="42" spans="1:26" x14ac:dyDescent="0.25">
      <c r="A42" t="s">
        <v>681</v>
      </c>
      <c r="B42">
        <v>2019</v>
      </c>
      <c r="D42">
        <v>6561887.2699999996</v>
      </c>
      <c r="E42">
        <v>907924.95</v>
      </c>
      <c r="F42">
        <v>5032780.3099999996</v>
      </c>
      <c r="G42">
        <v>621182.01</v>
      </c>
      <c r="H42">
        <v>3663279.74</v>
      </c>
      <c r="I42">
        <v>1413350.56</v>
      </c>
      <c r="J42">
        <v>1376783.92</v>
      </c>
      <c r="K42">
        <v>873145.26</v>
      </c>
      <c r="L42">
        <v>79598.710000000006</v>
      </c>
      <c r="M42">
        <v>10225167</v>
      </c>
      <c r="O42">
        <v>4121253.87</v>
      </c>
      <c r="P42">
        <v>959439.66</v>
      </c>
      <c r="Q42">
        <v>3161814.21</v>
      </c>
      <c r="R42">
        <v>3845815.53</v>
      </c>
      <c r="S42">
        <v>1922633.13</v>
      </c>
      <c r="T42">
        <v>1923182.41</v>
      </c>
      <c r="U42">
        <v>1781788.58</v>
      </c>
      <c r="V42">
        <v>2258097.6</v>
      </c>
      <c r="W42">
        <v>655760.22</v>
      </c>
      <c r="X42">
        <v>576873.89</v>
      </c>
      <c r="Y42">
        <v>1025463.5</v>
      </c>
      <c r="Z42">
        <v>10225167</v>
      </c>
    </row>
    <row r="43" spans="1:26" x14ac:dyDescent="0.25">
      <c r="A43" t="s">
        <v>681</v>
      </c>
      <c r="B43">
        <v>2020</v>
      </c>
      <c r="D43">
        <v>6800110.3399999999</v>
      </c>
      <c r="E43">
        <v>936924.2</v>
      </c>
      <c r="F43">
        <v>5254743.13</v>
      </c>
      <c r="G43">
        <v>608443</v>
      </c>
      <c r="H43">
        <v>3761822.68</v>
      </c>
      <c r="I43">
        <v>1539367.4</v>
      </c>
      <c r="J43">
        <v>1307344.48</v>
      </c>
      <c r="K43">
        <v>915110.8</v>
      </c>
      <c r="L43">
        <v>85603.68</v>
      </c>
      <c r="M43">
        <v>10561933.02</v>
      </c>
      <c r="O43">
        <v>4236372.75</v>
      </c>
      <c r="P43">
        <v>916000.46</v>
      </c>
      <c r="Q43">
        <v>3320372.29</v>
      </c>
      <c r="R43">
        <v>3904553.87</v>
      </c>
      <c r="S43">
        <v>1978013.69</v>
      </c>
      <c r="T43">
        <v>1926540.19</v>
      </c>
      <c r="U43">
        <v>1777638.59</v>
      </c>
      <c r="V43">
        <v>2421006.39</v>
      </c>
      <c r="W43">
        <v>773667.73</v>
      </c>
      <c r="X43">
        <v>605906.82999999996</v>
      </c>
      <c r="Y43">
        <v>1041431.84</v>
      </c>
      <c r="Z43">
        <v>10561933.02</v>
      </c>
    </row>
    <row r="44" spans="1:26" x14ac:dyDescent="0.25">
      <c r="A44" t="s">
        <v>682</v>
      </c>
      <c r="B44">
        <v>2011</v>
      </c>
      <c r="D44">
        <v>3810.8431350000001</v>
      </c>
      <c r="E44">
        <v>347.250384</v>
      </c>
      <c r="F44">
        <v>3362.777247</v>
      </c>
      <c r="G44">
        <v>100.815504</v>
      </c>
      <c r="H44">
        <v>2915.038716</v>
      </c>
      <c r="I44">
        <v>1078.3374650000001</v>
      </c>
      <c r="J44">
        <v>1314.981405</v>
      </c>
      <c r="K44">
        <v>521.71984599999996</v>
      </c>
      <c r="L44">
        <v>58.665421000000002</v>
      </c>
      <c r="M44">
        <v>6725.8818510000001</v>
      </c>
      <c r="O44">
        <v>2722.8247110000002</v>
      </c>
      <c r="P44">
        <v>7.8280940000000001</v>
      </c>
      <c r="Q44">
        <v>2714.9966169999998</v>
      </c>
      <c r="R44">
        <v>2122.5716109999998</v>
      </c>
      <c r="S44">
        <v>958.63231699999994</v>
      </c>
      <c r="T44">
        <v>1163.9392949999999</v>
      </c>
      <c r="U44">
        <v>1037.8979179999999</v>
      </c>
      <c r="V44">
        <v>1880.485529</v>
      </c>
      <c r="W44">
        <v>787.461006</v>
      </c>
      <c r="X44">
        <v>283.053541</v>
      </c>
      <c r="Y44">
        <v>809.97098200000005</v>
      </c>
      <c r="Z44">
        <v>6725.8818510000001</v>
      </c>
    </row>
    <row r="45" spans="1:26" x14ac:dyDescent="0.25">
      <c r="A45" t="s">
        <v>682</v>
      </c>
      <c r="B45">
        <v>2012</v>
      </c>
      <c r="D45">
        <v>4375.2371199999998</v>
      </c>
      <c r="E45">
        <v>445.70254</v>
      </c>
      <c r="F45">
        <v>3673.2358599999998</v>
      </c>
      <c r="G45">
        <v>256.29872</v>
      </c>
      <c r="H45">
        <v>3062.7125599999999</v>
      </c>
      <c r="I45">
        <v>1152.6383499999999</v>
      </c>
      <c r="J45">
        <v>1256.34979</v>
      </c>
      <c r="K45">
        <v>653.72441000000003</v>
      </c>
      <c r="L45">
        <v>144.05868000000001</v>
      </c>
      <c r="M45">
        <v>7437.94967</v>
      </c>
      <c r="O45">
        <v>2921.1330200000002</v>
      </c>
      <c r="P45">
        <v>7.9823700000000004</v>
      </c>
      <c r="Q45">
        <v>2913.15065</v>
      </c>
      <c r="R45">
        <v>2636.1056899999999</v>
      </c>
      <c r="S45">
        <v>1223.0890300000001</v>
      </c>
      <c r="T45">
        <v>1413.01666</v>
      </c>
      <c r="U45">
        <v>1267.7876699999999</v>
      </c>
      <c r="V45">
        <v>1880.7109599999999</v>
      </c>
      <c r="W45">
        <v>704.10965999999996</v>
      </c>
      <c r="X45">
        <v>319.77109000000002</v>
      </c>
      <c r="Y45">
        <v>856.83019999999999</v>
      </c>
      <c r="Z45">
        <v>7437.94967</v>
      </c>
    </row>
    <row r="46" spans="1:26" x14ac:dyDescent="0.25">
      <c r="A46" t="s">
        <v>682</v>
      </c>
      <c r="B46">
        <v>2013</v>
      </c>
      <c r="D46">
        <v>5295.0901729999996</v>
      </c>
      <c r="E46">
        <v>532.31879600000002</v>
      </c>
      <c r="F46">
        <v>4046.2958469999999</v>
      </c>
      <c r="G46">
        <v>716.47553000000005</v>
      </c>
      <c r="H46">
        <v>3143.0432919999998</v>
      </c>
      <c r="I46">
        <v>1243.2875799999999</v>
      </c>
      <c r="J46">
        <v>1339.3170680000001</v>
      </c>
      <c r="K46">
        <v>560.43864399999995</v>
      </c>
      <c r="L46">
        <v>53.688361999999998</v>
      </c>
      <c r="M46">
        <v>8438.1334640000005</v>
      </c>
      <c r="O46">
        <v>3355.615002</v>
      </c>
      <c r="P46">
        <v>8.3435550000000003</v>
      </c>
      <c r="Q46">
        <v>3347.2714470000001</v>
      </c>
      <c r="R46">
        <v>2860.511219</v>
      </c>
      <c r="S46">
        <v>1440.496116</v>
      </c>
      <c r="T46">
        <v>1420.015103</v>
      </c>
      <c r="U46">
        <v>1308.7962070000001</v>
      </c>
      <c r="V46">
        <v>2222.007243</v>
      </c>
      <c r="W46">
        <v>915.44793600000003</v>
      </c>
      <c r="X46">
        <v>374.49321600000002</v>
      </c>
      <c r="Y46">
        <v>932.06609100000003</v>
      </c>
      <c r="Z46">
        <v>8438.1334640000005</v>
      </c>
    </row>
    <row r="47" spans="1:26" x14ac:dyDescent="0.25">
      <c r="A47" t="s">
        <v>682</v>
      </c>
      <c r="B47">
        <v>2014</v>
      </c>
      <c r="D47">
        <v>5112.4598560000004</v>
      </c>
      <c r="E47">
        <v>625.02384500000005</v>
      </c>
      <c r="F47">
        <v>4044.5090439999999</v>
      </c>
      <c r="G47">
        <v>442.92696699999999</v>
      </c>
      <c r="H47">
        <v>3142.967717</v>
      </c>
      <c r="I47">
        <v>1221.0403980000001</v>
      </c>
      <c r="J47">
        <v>1206.43841</v>
      </c>
      <c r="K47">
        <v>715.48890900000004</v>
      </c>
      <c r="L47">
        <v>102.39481600000001</v>
      </c>
      <c r="M47">
        <v>8255.4275730000008</v>
      </c>
      <c r="O47">
        <v>3103.379539</v>
      </c>
      <c r="P47">
        <v>7.3453090000000003</v>
      </c>
      <c r="Q47">
        <v>3096.0342310000001</v>
      </c>
      <c r="R47">
        <v>3246.8376659999999</v>
      </c>
      <c r="S47">
        <v>1621.4556319999999</v>
      </c>
      <c r="T47">
        <v>1625.382034</v>
      </c>
      <c r="U47">
        <v>1523.2603899999999</v>
      </c>
      <c r="V47">
        <v>1905.210368</v>
      </c>
      <c r="W47">
        <v>540.54186900000002</v>
      </c>
      <c r="X47">
        <v>371.02428700000002</v>
      </c>
      <c r="Y47">
        <v>993.64421200000004</v>
      </c>
      <c r="Z47">
        <v>8255.4275730000008</v>
      </c>
    </row>
    <row r="48" spans="1:26" x14ac:dyDescent="0.25">
      <c r="A48" t="s">
        <v>682</v>
      </c>
      <c r="B48">
        <v>2015</v>
      </c>
      <c r="D48">
        <v>5041.5549339999998</v>
      </c>
      <c r="E48">
        <v>617.02068899999995</v>
      </c>
      <c r="F48">
        <v>4002.1807250000002</v>
      </c>
      <c r="G48">
        <v>422.35352</v>
      </c>
      <c r="H48">
        <v>2910.6621439999999</v>
      </c>
      <c r="I48">
        <v>1150.456441</v>
      </c>
      <c r="J48">
        <v>1126.4789129999999</v>
      </c>
      <c r="K48">
        <v>633.72679000000005</v>
      </c>
      <c r="L48">
        <v>68.546724999999995</v>
      </c>
      <c r="M48">
        <v>7952.2170779999997</v>
      </c>
      <c r="O48">
        <v>3245.9534180000001</v>
      </c>
      <c r="P48">
        <v>6.5866350000000002</v>
      </c>
      <c r="Q48">
        <v>3239.3667839999998</v>
      </c>
      <c r="R48">
        <v>2655.500274</v>
      </c>
      <c r="S48">
        <v>1210.400259</v>
      </c>
      <c r="T48">
        <v>1445.1000140000001</v>
      </c>
      <c r="U48">
        <v>1336.5130830000001</v>
      </c>
      <c r="V48">
        <v>2050.7633860000001</v>
      </c>
      <c r="W48">
        <v>661.32751099999996</v>
      </c>
      <c r="X48">
        <v>374.63580100000001</v>
      </c>
      <c r="Y48">
        <v>1014.800074</v>
      </c>
      <c r="Z48">
        <v>7952.2170779999997</v>
      </c>
    </row>
    <row r="49" spans="1:26" x14ac:dyDescent="0.25">
      <c r="A49" t="s">
        <v>682</v>
      </c>
      <c r="B49">
        <v>2016</v>
      </c>
      <c r="D49">
        <v>5368.2349640000002</v>
      </c>
      <c r="E49">
        <v>657.08350199999995</v>
      </c>
      <c r="F49">
        <v>4244.511074</v>
      </c>
      <c r="G49">
        <v>466.64038799999997</v>
      </c>
      <c r="H49">
        <v>3090.2298919999998</v>
      </c>
      <c r="I49">
        <v>1216.1188790000001</v>
      </c>
      <c r="J49">
        <v>1147.9976939999999</v>
      </c>
      <c r="K49">
        <v>726.11331900000005</v>
      </c>
      <c r="L49">
        <v>95.352791999999994</v>
      </c>
      <c r="M49">
        <v>8458.4648570000008</v>
      </c>
      <c r="O49">
        <v>3437.1762220000001</v>
      </c>
      <c r="P49">
        <v>6.3773020000000002</v>
      </c>
      <c r="Q49">
        <v>3430.7989189999998</v>
      </c>
      <c r="R49">
        <v>2810.2473460000001</v>
      </c>
      <c r="S49">
        <v>1154.2579920000001</v>
      </c>
      <c r="T49">
        <v>1655.989354</v>
      </c>
      <c r="U49">
        <v>1541.406624</v>
      </c>
      <c r="V49">
        <v>2211.0412889999998</v>
      </c>
      <c r="W49">
        <v>622.65871800000002</v>
      </c>
      <c r="X49">
        <v>461.94859100000002</v>
      </c>
      <c r="Y49">
        <v>1126.43398</v>
      </c>
      <c r="Z49">
        <v>8458.4648570000008</v>
      </c>
    </row>
    <row r="50" spans="1:26" x14ac:dyDescent="0.25">
      <c r="A50" t="s">
        <v>682</v>
      </c>
      <c r="B50">
        <v>2017</v>
      </c>
      <c r="D50">
        <v>6615.3172610000001</v>
      </c>
      <c r="E50">
        <v>907.92494499999998</v>
      </c>
      <c r="F50">
        <v>5082.4289129999997</v>
      </c>
      <c r="G50">
        <v>624.96340299999997</v>
      </c>
      <c r="H50">
        <v>3663.1753979999999</v>
      </c>
      <c r="I50">
        <v>1435.04829</v>
      </c>
      <c r="J50">
        <v>1376.7803200000001</v>
      </c>
      <c r="K50">
        <v>851.34678899999994</v>
      </c>
      <c r="L50">
        <v>79.603509000000003</v>
      </c>
      <c r="M50">
        <v>10278.492659</v>
      </c>
      <c r="O50">
        <v>4251.746056</v>
      </c>
      <c r="P50">
        <v>7.2557619999999998</v>
      </c>
      <c r="Q50">
        <v>4244.4902929999998</v>
      </c>
      <c r="R50">
        <v>3634.0540059999998</v>
      </c>
      <c r="S50">
        <v>1761.2853580000001</v>
      </c>
      <c r="T50">
        <v>1872.768648</v>
      </c>
      <c r="U50">
        <v>1872.768648</v>
      </c>
      <c r="V50">
        <v>2392.6925970000002</v>
      </c>
      <c r="W50">
        <v>659.40968499999997</v>
      </c>
      <c r="X50">
        <v>576.98782200000005</v>
      </c>
      <c r="Y50">
        <v>1156.2950900000001</v>
      </c>
      <c r="Z50">
        <v>10278.492659</v>
      </c>
    </row>
    <row r="51" spans="1:26" x14ac:dyDescent="0.25">
      <c r="A51" t="s">
        <v>682</v>
      </c>
      <c r="B51">
        <v>2018</v>
      </c>
      <c r="D51">
        <v>6853.554384</v>
      </c>
      <c r="E51">
        <v>936.93336199999999</v>
      </c>
      <c r="F51">
        <v>5304.7235529999998</v>
      </c>
      <c r="G51">
        <v>611.897468</v>
      </c>
      <c r="H51">
        <v>3754.4603269999998</v>
      </c>
      <c r="I51">
        <v>1539.367401</v>
      </c>
      <c r="J51">
        <v>1307.3582240000001</v>
      </c>
      <c r="K51">
        <v>907.73470199999997</v>
      </c>
      <c r="L51">
        <v>85.674667999999997</v>
      </c>
      <c r="M51">
        <v>10608.014709999999</v>
      </c>
      <c r="O51">
        <v>4230.332872</v>
      </c>
      <c r="P51">
        <v>6.9272530000000003</v>
      </c>
      <c r="Q51">
        <v>4223.4056179999998</v>
      </c>
      <c r="R51">
        <v>3874.4163119999998</v>
      </c>
      <c r="S51">
        <v>1977.3839359999999</v>
      </c>
      <c r="T51">
        <v>1897.0323760000001</v>
      </c>
      <c r="U51">
        <v>1748.130776</v>
      </c>
      <c r="V51">
        <v>2503.2655260000001</v>
      </c>
      <c r="W51">
        <v>777.25730699999997</v>
      </c>
      <c r="X51">
        <v>606.16444999999999</v>
      </c>
      <c r="Y51">
        <v>1119.8437690000001</v>
      </c>
      <c r="Z51">
        <v>10608.014709999999</v>
      </c>
    </row>
    <row r="52" spans="1:26" x14ac:dyDescent="0.25">
      <c r="A52" t="s">
        <v>682</v>
      </c>
      <c r="B52">
        <v>2019</v>
      </c>
      <c r="D52">
        <v>7432.6852950000002</v>
      </c>
      <c r="E52">
        <v>960.18895299999997</v>
      </c>
      <c r="F52">
        <v>5903.6504690000002</v>
      </c>
      <c r="G52">
        <v>568.84587299999998</v>
      </c>
      <c r="H52">
        <v>3911.686154</v>
      </c>
      <c r="I52">
        <v>1539.2689989999999</v>
      </c>
      <c r="J52">
        <v>1387.034838</v>
      </c>
      <c r="K52">
        <v>985.38231800000005</v>
      </c>
      <c r="L52">
        <v>92.515348000000003</v>
      </c>
      <c r="M52">
        <v>11344.371449</v>
      </c>
      <c r="O52">
        <v>4232.3157069999997</v>
      </c>
      <c r="P52">
        <v>6.7965689999999999</v>
      </c>
      <c r="Q52">
        <v>4225.5191379999997</v>
      </c>
      <c r="R52">
        <v>4775.7401650000002</v>
      </c>
      <c r="S52">
        <v>2622.4983200000001</v>
      </c>
      <c r="T52">
        <v>2153.2418440000001</v>
      </c>
      <c r="U52">
        <v>2005.3855719999999</v>
      </c>
      <c r="V52">
        <v>2336.3155780000002</v>
      </c>
      <c r="W52">
        <v>527.96984599999996</v>
      </c>
      <c r="X52">
        <v>575.497524</v>
      </c>
      <c r="Y52">
        <v>1232.8482080000001</v>
      </c>
      <c r="Z52">
        <v>11344.371449</v>
      </c>
    </row>
    <row r="53" spans="1:26" x14ac:dyDescent="0.25">
      <c r="A53" t="s">
        <v>682</v>
      </c>
      <c r="B53">
        <v>2020</v>
      </c>
      <c r="D53">
        <v>7564.0560509999996</v>
      </c>
      <c r="E53">
        <v>1021.94793</v>
      </c>
      <c r="F53">
        <v>6327.358381</v>
      </c>
      <c r="G53">
        <v>214.74974</v>
      </c>
      <c r="H53">
        <v>4371.1412200000004</v>
      </c>
      <c r="I53">
        <v>1779.5246790000001</v>
      </c>
      <c r="J53">
        <v>1447.094889</v>
      </c>
      <c r="K53">
        <v>1144.5216519999999</v>
      </c>
      <c r="L53">
        <v>183.010817</v>
      </c>
      <c r="M53">
        <v>11935.197271000001</v>
      </c>
      <c r="O53">
        <v>4532.1170140000004</v>
      </c>
      <c r="P53">
        <v>7.4239509999999997</v>
      </c>
      <c r="Q53">
        <v>4524.693064</v>
      </c>
      <c r="R53">
        <v>4962.5282289999996</v>
      </c>
      <c r="S53">
        <v>2439.38751</v>
      </c>
      <c r="T53">
        <v>2523.140719</v>
      </c>
      <c r="U53">
        <v>2384.9914250000002</v>
      </c>
      <c r="V53">
        <v>2440.5520280000001</v>
      </c>
      <c r="W53">
        <v>572.57434999999998</v>
      </c>
      <c r="X53">
        <v>543.51663799999994</v>
      </c>
      <c r="Y53">
        <v>1324.461039</v>
      </c>
      <c r="Z53">
        <v>11935.197271000001</v>
      </c>
    </row>
    <row r="54" spans="1:26" x14ac:dyDescent="0.25">
      <c r="A54" t="s">
        <v>683</v>
      </c>
      <c r="B54">
        <v>2019</v>
      </c>
      <c r="D54">
        <v>7416.5982100000001</v>
      </c>
      <c r="E54">
        <v>959.92494999999997</v>
      </c>
      <c r="F54">
        <v>5891.2155599999996</v>
      </c>
      <c r="G54">
        <v>565.45770000000005</v>
      </c>
      <c r="H54">
        <v>3916.7201100000002</v>
      </c>
      <c r="I54">
        <v>1539.269</v>
      </c>
      <c r="J54">
        <v>1393.0607500000001</v>
      </c>
      <c r="K54">
        <v>984.39035999999999</v>
      </c>
      <c r="L54">
        <v>92.511979999999994</v>
      </c>
      <c r="M54">
        <v>11333.31832</v>
      </c>
      <c r="O54">
        <v>4179.74172</v>
      </c>
      <c r="P54">
        <v>898.71987999999999</v>
      </c>
      <c r="Q54">
        <v>3281.0218300000001</v>
      </c>
      <c r="R54">
        <v>4779.5821900000001</v>
      </c>
      <c r="S54">
        <v>2647.1850300000001</v>
      </c>
      <c r="T54">
        <v>2132.39716</v>
      </c>
      <c r="U54">
        <v>1984.5420099999999</v>
      </c>
      <c r="V54">
        <v>2373.9944099999998</v>
      </c>
      <c r="W54">
        <v>524.46933000000001</v>
      </c>
      <c r="X54">
        <v>589.70853</v>
      </c>
      <c r="Y54">
        <v>1259.81654</v>
      </c>
      <c r="Z54">
        <v>11333.31832</v>
      </c>
    </row>
    <row r="55" spans="1:26" x14ac:dyDescent="0.25">
      <c r="A55" t="s">
        <v>683</v>
      </c>
      <c r="B55">
        <v>2020</v>
      </c>
      <c r="D55">
        <v>7555.0945000000002</v>
      </c>
      <c r="E55">
        <v>1020.7306</v>
      </c>
      <c r="F55">
        <v>6319.6142</v>
      </c>
      <c r="G55">
        <v>214.74969999999999</v>
      </c>
      <c r="H55">
        <v>4372.4321</v>
      </c>
      <c r="I55">
        <v>1779.5246999999999</v>
      </c>
      <c r="J55">
        <v>1451.521</v>
      </c>
      <c r="K55">
        <v>1141.3864000000001</v>
      </c>
      <c r="L55">
        <v>183.00710000000001</v>
      </c>
      <c r="M55">
        <v>11927.5267</v>
      </c>
      <c r="O55">
        <v>4467.8365999999996</v>
      </c>
      <c r="P55">
        <v>981.67939999999999</v>
      </c>
      <c r="Q55">
        <v>3486.1572000000001</v>
      </c>
      <c r="R55">
        <v>4963.8338999999996</v>
      </c>
      <c r="S55">
        <v>2466.7689999999998</v>
      </c>
      <c r="T55">
        <v>2497.0648999999999</v>
      </c>
      <c r="U55">
        <v>2359.0394999999999</v>
      </c>
      <c r="V55">
        <v>2495.8562000000002</v>
      </c>
      <c r="W55">
        <v>568.70650000000001</v>
      </c>
      <c r="X55">
        <v>550.58720000000005</v>
      </c>
      <c r="Y55">
        <v>1376.5624</v>
      </c>
      <c r="Z55">
        <v>11927.5267</v>
      </c>
    </row>
    <row r="56" spans="1:26" x14ac:dyDescent="0.25">
      <c r="A56" t="s">
        <v>684</v>
      </c>
      <c r="B56">
        <v>2011</v>
      </c>
      <c r="D56">
        <v>14244242</v>
      </c>
      <c r="E56">
        <v>8739705</v>
      </c>
      <c r="F56">
        <v>2312908</v>
      </c>
      <c r="G56">
        <v>3191628</v>
      </c>
      <c r="H56">
        <v>10646238</v>
      </c>
      <c r="I56">
        <v>1852438</v>
      </c>
      <c r="J56">
        <v>3571616</v>
      </c>
      <c r="K56">
        <v>5222185</v>
      </c>
      <c r="L56">
        <v>3506965</v>
      </c>
      <c r="M56">
        <v>24890480</v>
      </c>
      <c r="O56">
        <v>6944002</v>
      </c>
      <c r="P56">
        <v>1319400</v>
      </c>
      <c r="Q56">
        <v>5624602</v>
      </c>
      <c r="R56">
        <v>10361248</v>
      </c>
      <c r="S56">
        <v>5099481</v>
      </c>
      <c r="T56">
        <v>5261767</v>
      </c>
      <c r="U56">
        <v>2998996</v>
      </c>
      <c r="V56">
        <v>7585230</v>
      </c>
      <c r="W56">
        <v>1607029</v>
      </c>
      <c r="X56">
        <v>3563699</v>
      </c>
      <c r="Y56">
        <v>2414502</v>
      </c>
      <c r="Z56">
        <v>24890480</v>
      </c>
    </row>
    <row r="57" spans="1:26" x14ac:dyDescent="0.25">
      <c r="A57" t="s">
        <v>684</v>
      </c>
      <c r="B57">
        <v>2012</v>
      </c>
      <c r="D57">
        <v>17706264</v>
      </c>
      <c r="E57">
        <v>12451894</v>
      </c>
      <c r="F57">
        <v>2345849</v>
      </c>
      <c r="G57">
        <v>2908522</v>
      </c>
      <c r="H57">
        <v>11872672</v>
      </c>
      <c r="I57">
        <v>2096232</v>
      </c>
      <c r="J57">
        <v>4100064</v>
      </c>
      <c r="K57">
        <v>5676375</v>
      </c>
      <c r="L57">
        <v>3785629</v>
      </c>
      <c r="M57">
        <v>29578936</v>
      </c>
      <c r="O57">
        <v>12050575</v>
      </c>
      <c r="P57">
        <v>1379100</v>
      </c>
      <c r="Q57">
        <v>10671476</v>
      </c>
      <c r="R57">
        <v>7587808</v>
      </c>
      <c r="S57">
        <v>3060223</v>
      </c>
      <c r="T57">
        <v>4527585</v>
      </c>
      <c r="U57">
        <v>2820259</v>
      </c>
      <c r="V57">
        <v>9940553</v>
      </c>
      <c r="W57">
        <v>1583207</v>
      </c>
      <c r="X57">
        <v>4297275</v>
      </c>
      <c r="Y57">
        <v>4060070</v>
      </c>
      <c r="Z57">
        <v>29578936</v>
      </c>
    </row>
    <row r="58" spans="1:26" x14ac:dyDescent="0.25">
      <c r="A58" t="s">
        <v>684</v>
      </c>
      <c r="B58">
        <v>2013</v>
      </c>
      <c r="D58">
        <v>17223231.100000001</v>
      </c>
      <c r="E58">
        <v>12036593.300000001</v>
      </c>
      <c r="F58">
        <v>1923135.3</v>
      </c>
      <c r="G58">
        <v>3263502.4</v>
      </c>
      <c r="H58">
        <v>8952777.8000000007</v>
      </c>
      <c r="I58">
        <v>1930420</v>
      </c>
      <c r="J58">
        <v>3575526.3</v>
      </c>
      <c r="K58">
        <v>3446831.6</v>
      </c>
      <c r="L58">
        <v>1617182</v>
      </c>
      <c r="M58">
        <v>26176008.899999999</v>
      </c>
      <c r="O58">
        <v>10174163</v>
      </c>
      <c r="P58">
        <v>1214100.6000000001</v>
      </c>
      <c r="Q58">
        <v>8960062.4000000004</v>
      </c>
      <c r="R58">
        <v>7875870.5999999996</v>
      </c>
      <c r="S58">
        <v>2870133.8</v>
      </c>
      <c r="T58">
        <v>5005736.8</v>
      </c>
      <c r="U58">
        <v>3449259.8</v>
      </c>
      <c r="V58">
        <v>8125975.2999999998</v>
      </c>
      <c r="W58">
        <v>783094.9</v>
      </c>
      <c r="X58">
        <v>3973751.3</v>
      </c>
      <c r="Y58">
        <v>3369129.2</v>
      </c>
      <c r="Z58">
        <v>26176008.899999999</v>
      </c>
    </row>
    <row r="59" spans="1:26" x14ac:dyDescent="0.25">
      <c r="A59" t="s">
        <v>684</v>
      </c>
      <c r="B59">
        <v>2014</v>
      </c>
      <c r="D59">
        <v>16460054</v>
      </c>
      <c r="E59">
        <v>11340987</v>
      </c>
      <c r="F59">
        <v>1747363</v>
      </c>
      <c r="G59">
        <v>3371704</v>
      </c>
      <c r="H59">
        <v>8479884</v>
      </c>
      <c r="I59">
        <v>1808331</v>
      </c>
      <c r="J59">
        <v>3536097</v>
      </c>
      <c r="K59">
        <v>3135456</v>
      </c>
      <c r="L59">
        <v>1431640</v>
      </c>
      <c r="M59">
        <v>24939938</v>
      </c>
      <c r="O59">
        <v>10270795</v>
      </c>
      <c r="P59">
        <v>1088700</v>
      </c>
      <c r="Q59">
        <v>9182095</v>
      </c>
      <c r="R59">
        <v>6781512</v>
      </c>
      <c r="S59">
        <v>3347752</v>
      </c>
      <c r="T59">
        <v>3433760</v>
      </c>
      <c r="U59">
        <v>1993410</v>
      </c>
      <c r="V59">
        <v>7887631</v>
      </c>
      <c r="W59">
        <v>1077813</v>
      </c>
      <c r="X59">
        <v>3879038</v>
      </c>
      <c r="Y59">
        <v>2930780</v>
      </c>
      <c r="Z59">
        <v>24939938</v>
      </c>
    </row>
    <row r="60" spans="1:26" x14ac:dyDescent="0.25">
      <c r="A60" t="s">
        <v>684</v>
      </c>
      <c r="B60">
        <v>2015</v>
      </c>
      <c r="D60">
        <v>16498766.300000001</v>
      </c>
      <c r="E60">
        <v>11297839.1</v>
      </c>
      <c r="F60">
        <v>1648611.7</v>
      </c>
      <c r="G60">
        <v>3552315.5</v>
      </c>
      <c r="H60">
        <v>8582478.5999999996</v>
      </c>
      <c r="I60">
        <v>1776157.8</v>
      </c>
      <c r="J60">
        <v>3319359.5</v>
      </c>
      <c r="K60">
        <v>3486961.3</v>
      </c>
      <c r="L60">
        <v>1448332.8</v>
      </c>
      <c r="M60">
        <v>25081244.899999999</v>
      </c>
      <c r="O60">
        <v>10430315.1</v>
      </c>
      <c r="P60">
        <v>1054099.6000000001</v>
      </c>
      <c r="Q60">
        <v>9376215.5999999996</v>
      </c>
      <c r="R60">
        <v>7601111.9000000004</v>
      </c>
      <c r="S60">
        <v>3966576.6</v>
      </c>
      <c r="T60">
        <v>3634535.3</v>
      </c>
      <c r="U60">
        <v>2250502.6</v>
      </c>
      <c r="V60">
        <v>7049817.9000000004</v>
      </c>
      <c r="W60">
        <v>239280.6</v>
      </c>
      <c r="X60">
        <v>3749432.1</v>
      </c>
      <c r="Y60">
        <v>3061105.1</v>
      </c>
      <c r="Z60">
        <v>25081244.899999999</v>
      </c>
    </row>
    <row r="61" spans="1:26" x14ac:dyDescent="0.25">
      <c r="A61" t="s">
        <v>684</v>
      </c>
      <c r="B61">
        <v>2016</v>
      </c>
      <c r="D61">
        <v>18628720.300000001</v>
      </c>
      <c r="E61">
        <v>12667002.1</v>
      </c>
      <c r="F61">
        <v>1988438.7</v>
      </c>
      <c r="G61">
        <v>3973279.5</v>
      </c>
      <c r="H61">
        <v>9800676.0999999996</v>
      </c>
      <c r="I61">
        <v>1995634.5</v>
      </c>
      <c r="J61">
        <v>3945695.6</v>
      </c>
      <c r="K61">
        <v>3859346</v>
      </c>
      <c r="L61">
        <v>1726991.4</v>
      </c>
      <c r="M61">
        <v>28429396.399999999</v>
      </c>
      <c r="O61">
        <v>10936412.800000001</v>
      </c>
      <c r="P61">
        <v>1199299.6000000001</v>
      </c>
      <c r="Q61">
        <v>9737113.1999999993</v>
      </c>
      <c r="R61">
        <v>8822047.6999999993</v>
      </c>
      <c r="S61">
        <v>5098222.5</v>
      </c>
      <c r="T61">
        <v>3723825.2</v>
      </c>
      <c r="U61">
        <v>2171931.5</v>
      </c>
      <c r="V61">
        <v>8670935.9000000004</v>
      </c>
      <c r="W61">
        <v>549279.19999999995</v>
      </c>
      <c r="X61">
        <v>4141181.4</v>
      </c>
      <c r="Y61">
        <v>3980475.3</v>
      </c>
      <c r="Z61">
        <v>28429396.399999999</v>
      </c>
    </row>
    <row r="62" spans="1:26" x14ac:dyDescent="0.25">
      <c r="A62" t="s">
        <v>684</v>
      </c>
      <c r="B62">
        <v>2017</v>
      </c>
      <c r="D62">
        <v>18815794.5</v>
      </c>
      <c r="E62">
        <v>12596151.300000001</v>
      </c>
      <c r="F62">
        <v>1912151</v>
      </c>
      <c r="G62">
        <v>4307492.2</v>
      </c>
      <c r="H62">
        <v>10201955.1</v>
      </c>
      <c r="I62">
        <v>1986576</v>
      </c>
      <c r="J62">
        <v>4227342.0999999996</v>
      </c>
      <c r="K62">
        <v>3988037</v>
      </c>
      <c r="L62">
        <v>1608725.8</v>
      </c>
      <c r="M62">
        <v>29017749.600000001</v>
      </c>
      <c r="O62">
        <v>11264515.699999999</v>
      </c>
      <c r="P62">
        <v>1145000.6000000001</v>
      </c>
      <c r="Q62">
        <v>10119515.1</v>
      </c>
      <c r="R62">
        <v>8966499.5</v>
      </c>
      <c r="S62">
        <v>5347152.7</v>
      </c>
      <c r="T62">
        <v>3619346.8</v>
      </c>
      <c r="U62">
        <v>2144586.1</v>
      </c>
      <c r="V62">
        <v>8786734.4000000004</v>
      </c>
      <c r="W62">
        <v>400750.2</v>
      </c>
      <c r="X62">
        <v>4041852</v>
      </c>
      <c r="Y62">
        <v>4344132.2</v>
      </c>
      <c r="Z62">
        <v>29017749.600000001</v>
      </c>
    </row>
    <row r="63" spans="1:26" x14ac:dyDescent="0.25">
      <c r="A63" t="s">
        <v>684</v>
      </c>
      <c r="B63">
        <v>2018</v>
      </c>
      <c r="D63">
        <v>20196482.600000001</v>
      </c>
      <c r="E63">
        <v>12327066.6</v>
      </c>
      <c r="F63">
        <v>1858103.4</v>
      </c>
      <c r="G63">
        <v>6011312.5999999996</v>
      </c>
      <c r="H63">
        <v>10491431.199999999</v>
      </c>
      <c r="I63">
        <v>1960332.7</v>
      </c>
      <c r="J63">
        <v>4154332.7</v>
      </c>
      <c r="K63">
        <v>4376765.8</v>
      </c>
      <c r="L63">
        <v>1837882.2</v>
      </c>
      <c r="M63">
        <v>30687913.800000001</v>
      </c>
      <c r="O63">
        <v>11733911.5</v>
      </c>
      <c r="P63">
        <v>1123399.8999999999</v>
      </c>
      <c r="Q63">
        <v>10610511.6</v>
      </c>
      <c r="R63">
        <v>10248776.9</v>
      </c>
      <c r="S63">
        <v>6434834.4000000004</v>
      </c>
      <c r="T63">
        <v>3813942.5</v>
      </c>
      <c r="U63">
        <v>2409692.7000000002</v>
      </c>
      <c r="V63">
        <v>8705225.5</v>
      </c>
      <c r="W63">
        <v>323539.20000000001</v>
      </c>
      <c r="X63">
        <v>4091422.3</v>
      </c>
      <c r="Y63">
        <v>4290264</v>
      </c>
      <c r="Z63">
        <v>30687913.800000001</v>
      </c>
    </row>
    <row r="64" spans="1:26" x14ac:dyDescent="0.25">
      <c r="A64" t="s">
        <v>684</v>
      </c>
      <c r="B64">
        <v>2019</v>
      </c>
      <c r="D64">
        <v>20839827.399999999</v>
      </c>
      <c r="E64">
        <v>12486962.5</v>
      </c>
      <c r="F64">
        <v>1955996.3</v>
      </c>
      <c r="G64">
        <v>6396868.5999999996</v>
      </c>
      <c r="H64">
        <v>15609930.199999999</v>
      </c>
      <c r="I64">
        <v>2034530.6</v>
      </c>
      <c r="J64">
        <v>4169683.4</v>
      </c>
      <c r="K64">
        <v>9405716.0999999996</v>
      </c>
      <c r="L64">
        <v>5609070.9000000004</v>
      </c>
      <c r="M64">
        <v>36449757.600000001</v>
      </c>
      <c r="O64">
        <v>13160640</v>
      </c>
      <c r="P64">
        <v>1227099.3</v>
      </c>
      <c r="Q64">
        <v>11933540.699999999</v>
      </c>
      <c r="R64">
        <v>12647712.5</v>
      </c>
      <c r="S64">
        <v>8600739</v>
      </c>
      <c r="T64">
        <v>4046973.5</v>
      </c>
      <c r="U64">
        <v>2632128</v>
      </c>
      <c r="V64">
        <v>10641405.1</v>
      </c>
      <c r="W64">
        <v>263826.3</v>
      </c>
      <c r="X64">
        <v>4396696.8</v>
      </c>
      <c r="Y64">
        <v>5980882</v>
      </c>
      <c r="Z64">
        <v>36449757.600000001</v>
      </c>
    </row>
    <row r="65" spans="1:26" x14ac:dyDescent="0.25">
      <c r="A65" t="s">
        <v>684</v>
      </c>
      <c r="B65">
        <v>2020</v>
      </c>
      <c r="D65">
        <v>21167162.699999999</v>
      </c>
      <c r="E65">
        <v>12327219.199999999</v>
      </c>
      <c r="F65">
        <v>1858596.7</v>
      </c>
      <c r="G65">
        <v>6981346.7999999998</v>
      </c>
      <c r="H65">
        <v>14752115.9</v>
      </c>
      <c r="I65">
        <v>2154205.2999999998</v>
      </c>
      <c r="J65">
        <v>4051310.4</v>
      </c>
      <c r="K65">
        <v>8546600.0999999996</v>
      </c>
      <c r="L65">
        <v>5260927.3</v>
      </c>
      <c r="M65">
        <v>35919278.600000001</v>
      </c>
      <c r="O65">
        <v>15373913.300000001</v>
      </c>
      <c r="P65">
        <v>1132600.1000000001</v>
      </c>
      <c r="Q65">
        <v>14241313.300000001</v>
      </c>
      <c r="R65">
        <v>10227378.6</v>
      </c>
      <c r="S65">
        <v>6726511.7999999998</v>
      </c>
      <c r="T65">
        <v>3500866.8</v>
      </c>
      <c r="U65">
        <v>1893707.3</v>
      </c>
      <c r="V65">
        <v>10317986.6</v>
      </c>
      <c r="W65">
        <v>109862.2</v>
      </c>
      <c r="X65">
        <v>4419405.5</v>
      </c>
      <c r="Y65">
        <v>5788719</v>
      </c>
      <c r="Z65">
        <v>35919278.600000001</v>
      </c>
    </row>
    <row r="66" spans="1:26" x14ac:dyDescent="0.25">
      <c r="A66" t="s">
        <v>685</v>
      </c>
      <c r="B66">
        <v>2012</v>
      </c>
      <c r="D66">
        <v>29.376970700000001</v>
      </c>
      <c r="E66">
        <v>10.120674299999999</v>
      </c>
      <c r="F66">
        <v>18.624971800000001</v>
      </c>
      <c r="G66">
        <v>0.63132449999999996</v>
      </c>
      <c r="H66">
        <v>20.596244299999999</v>
      </c>
      <c r="I66">
        <v>3.0978268</v>
      </c>
      <c r="J66">
        <v>2.3079904999999998</v>
      </c>
      <c r="K66">
        <v>15.190427</v>
      </c>
      <c r="L66">
        <v>10.475175</v>
      </c>
      <c r="M66">
        <v>49.973214900000002</v>
      </c>
      <c r="O66">
        <v>36.5691226</v>
      </c>
      <c r="P66">
        <v>0.23311750000000001</v>
      </c>
      <c r="Q66">
        <v>36.336005100000001</v>
      </c>
      <c r="R66">
        <v>2.896156</v>
      </c>
      <c r="S66">
        <v>0</v>
      </c>
      <c r="T66">
        <v>2.896156</v>
      </c>
      <c r="U66">
        <v>2.896156</v>
      </c>
      <c r="V66">
        <v>10.507936300000001</v>
      </c>
      <c r="W66">
        <v>0</v>
      </c>
      <c r="X66">
        <v>4.4449034999999997</v>
      </c>
      <c r="Y66">
        <v>6.0630328000000002</v>
      </c>
      <c r="Z66">
        <v>49.973214900000002</v>
      </c>
    </row>
    <row r="67" spans="1:26" x14ac:dyDescent="0.25">
      <c r="A67" t="s">
        <v>685</v>
      </c>
      <c r="B67">
        <v>2013</v>
      </c>
      <c r="D67">
        <v>28.519506700000001</v>
      </c>
      <c r="E67">
        <v>8.2583283000000005</v>
      </c>
      <c r="F67">
        <v>19.928643999999998</v>
      </c>
      <c r="G67">
        <v>0.33253440000000001</v>
      </c>
      <c r="H67">
        <v>20.268939899999999</v>
      </c>
      <c r="I67">
        <v>5.3595243000000004</v>
      </c>
      <c r="J67">
        <v>2.8908977999999999</v>
      </c>
      <c r="K67">
        <v>12.0185178</v>
      </c>
      <c r="L67">
        <v>7.9518712999999996</v>
      </c>
      <c r="M67">
        <v>48.7884466</v>
      </c>
      <c r="O67">
        <v>38.697353300000003</v>
      </c>
      <c r="P67">
        <v>0.20522670000000001</v>
      </c>
      <c r="Q67">
        <v>38.492126599999999</v>
      </c>
      <c r="R67">
        <v>3.0620368</v>
      </c>
      <c r="S67">
        <v>0</v>
      </c>
      <c r="T67">
        <v>3.0620368</v>
      </c>
      <c r="U67">
        <v>3.0620368</v>
      </c>
      <c r="V67">
        <v>7.0290565999999997</v>
      </c>
      <c r="W67">
        <v>0</v>
      </c>
      <c r="X67">
        <v>3.717206</v>
      </c>
      <c r="Y67">
        <v>3.3118506000000001</v>
      </c>
      <c r="Z67">
        <v>48.7884466</v>
      </c>
    </row>
    <row r="68" spans="1:26" x14ac:dyDescent="0.25">
      <c r="A68" t="s">
        <v>685</v>
      </c>
      <c r="B68">
        <v>2014</v>
      </c>
      <c r="D68">
        <v>35.299391499999999</v>
      </c>
      <c r="E68">
        <v>10.317284900000001</v>
      </c>
      <c r="F68">
        <v>24.764788299999999</v>
      </c>
      <c r="G68">
        <v>0.21731829999999999</v>
      </c>
      <c r="H68">
        <v>92.127352000000002</v>
      </c>
      <c r="I68">
        <v>4.1913777999999997</v>
      </c>
      <c r="J68">
        <v>2.6355233</v>
      </c>
      <c r="K68">
        <v>85.300450900000001</v>
      </c>
      <c r="L68">
        <v>79.993435399999996</v>
      </c>
      <c r="M68">
        <v>127.4267435</v>
      </c>
      <c r="O68">
        <v>90.754199299999996</v>
      </c>
      <c r="P68">
        <v>0.19777320000000001</v>
      </c>
      <c r="Q68">
        <v>90.556426099999996</v>
      </c>
      <c r="R68">
        <v>7.3126787000000002</v>
      </c>
      <c r="S68">
        <v>0</v>
      </c>
      <c r="T68">
        <v>7.3126787000000002</v>
      </c>
      <c r="U68">
        <v>7.3126787000000002</v>
      </c>
      <c r="V68">
        <v>29.3598654</v>
      </c>
      <c r="W68">
        <v>0</v>
      </c>
      <c r="X68">
        <v>6.6232933999999997</v>
      </c>
      <c r="Y68">
        <v>22.736571999999999</v>
      </c>
      <c r="Z68">
        <v>127.4267435</v>
      </c>
    </row>
    <row r="69" spans="1:26" x14ac:dyDescent="0.25">
      <c r="A69" t="s">
        <v>685</v>
      </c>
      <c r="B69">
        <v>2015</v>
      </c>
      <c r="D69">
        <v>44.582224629999999</v>
      </c>
      <c r="E69">
        <v>11.698792190000001</v>
      </c>
      <c r="F69">
        <v>32.801547489999997</v>
      </c>
      <c r="G69">
        <v>8.1884940000000003E-2</v>
      </c>
      <c r="H69">
        <v>344.42686072999999</v>
      </c>
      <c r="I69">
        <v>7.3023688499999997</v>
      </c>
      <c r="J69">
        <v>3.33196497</v>
      </c>
      <c r="K69">
        <v>333.79252690999999</v>
      </c>
      <c r="L69">
        <v>320.10844243000003</v>
      </c>
      <c r="M69">
        <v>389.00908535999997</v>
      </c>
      <c r="O69">
        <v>68.519039860000007</v>
      </c>
      <c r="P69">
        <v>0.19148772999999999</v>
      </c>
      <c r="Q69">
        <v>68.327552130000001</v>
      </c>
      <c r="R69">
        <v>14.53660956</v>
      </c>
      <c r="S69">
        <v>0</v>
      </c>
      <c r="T69">
        <v>14.53660956</v>
      </c>
      <c r="U69">
        <v>14.53660956</v>
      </c>
      <c r="V69">
        <v>305.95343594000002</v>
      </c>
      <c r="W69">
        <v>0</v>
      </c>
      <c r="X69">
        <v>6.5547487499999999</v>
      </c>
      <c r="Y69">
        <v>299.39868718999998</v>
      </c>
      <c r="Z69">
        <v>389.00908535999997</v>
      </c>
    </row>
    <row r="70" spans="1:26" x14ac:dyDescent="0.25">
      <c r="A70" t="s">
        <v>685</v>
      </c>
      <c r="B70">
        <v>2016</v>
      </c>
      <c r="D70">
        <v>151.11732599999999</v>
      </c>
      <c r="E70">
        <v>97.972387999999995</v>
      </c>
      <c r="F70">
        <v>53.144938000000003</v>
      </c>
      <c r="G70">
        <v>0</v>
      </c>
      <c r="H70">
        <v>236.740094</v>
      </c>
      <c r="I70">
        <v>6.2933279999999998</v>
      </c>
      <c r="J70">
        <v>5.4862260000000003</v>
      </c>
      <c r="K70">
        <v>224.96054000000001</v>
      </c>
      <c r="L70">
        <v>206.40610599999999</v>
      </c>
      <c r="M70">
        <v>387.85741999999999</v>
      </c>
      <c r="O70">
        <v>40.485050000000001</v>
      </c>
      <c r="P70">
        <v>11.111103</v>
      </c>
      <c r="Q70">
        <v>29.373947000000001</v>
      </c>
      <c r="R70">
        <v>8.4659739999999992</v>
      </c>
      <c r="S70">
        <v>0</v>
      </c>
      <c r="T70">
        <v>8.4659739999999992</v>
      </c>
      <c r="U70">
        <v>8.4659739999999992</v>
      </c>
      <c r="V70">
        <v>338.90639599999997</v>
      </c>
      <c r="W70">
        <v>0</v>
      </c>
      <c r="X70">
        <v>14.943061999999999</v>
      </c>
      <c r="Y70">
        <v>323.96333399999997</v>
      </c>
      <c r="Z70">
        <v>387.85741999999999</v>
      </c>
    </row>
    <row r="71" spans="1:26" x14ac:dyDescent="0.25">
      <c r="A71" t="s">
        <v>685</v>
      </c>
      <c r="B71">
        <v>2017</v>
      </c>
      <c r="D71">
        <v>233.58927800000001</v>
      </c>
      <c r="E71">
        <v>100.80814100000001</v>
      </c>
      <c r="F71">
        <v>132.781137</v>
      </c>
      <c r="G71">
        <v>0</v>
      </c>
      <c r="H71">
        <v>514.08006899999998</v>
      </c>
      <c r="I71">
        <v>6.6284080000000003</v>
      </c>
      <c r="J71">
        <v>21.684021000000001</v>
      </c>
      <c r="K71">
        <v>485.76763999999997</v>
      </c>
      <c r="L71">
        <v>471.162012</v>
      </c>
      <c r="M71">
        <v>747.66934700000002</v>
      </c>
      <c r="O71">
        <v>305.71515399999998</v>
      </c>
      <c r="P71">
        <v>12.296161</v>
      </c>
      <c r="Q71">
        <v>293.418993</v>
      </c>
      <c r="R71">
        <v>298.69859100000002</v>
      </c>
      <c r="S71">
        <v>297.54557499999999</v>
      </c>
      <c r="T71">
        <v>1.153016</v>
      </c>
      <c r="U71">
        <v>1.153016</v>
      </c>
      <c r="V71">
        <v>143.25560200000001</v>
      </c>
      <c r="W71">
        <v>0</v>
      </c>
      <c r="X71">
        <v>47.770569000000002</v>
      </c>
      <c r="Y71">
        <v>95.485033000000001</v>
      </c>
      <c r="Z71">
        <v>747.66934700000002</v>
      </c>
    </row>
    <row r="72" spans="1:26" x14ac:dyDescent="0.25">
      <c r="A72" t="s">
        <v>685</v>
      </c>
      <c r="B72">
        <v>2018</v>
      </c>
      <c r="D72">
        <v>266.8029717</v>
      </c>
      <c r="E72">
        <v>100.47014249999999</v>
      </c>
      <c r="F72">
        <v>166.3328291</v>
      </c>
      <c r="G72">
        <v>0</v>
      </c>
      <c r="H72">
        <v>629.27355150000005</v>
      </c>
      <c r="I72">
        <v>13.562806399999999</v>
      </c>
      <c r="J72">
        <v>13.383062499999999</v>
      </c>
      <c r="K72">
        <v>602.3276826</v>
      </c>
      <c r="L72">
        <v>583.21191069999998</v>
      </c>
      <c r="M72">
        <v>896.07652310000003</v>
      </c>
      <c r="O72">
        <v>554.38884059999998</v>
      </c>
      <c r="P72">
        <v>254.76349540000001</v>
      </c>
      <c r="Q72">
        <v>299.62534520000003</v>
      </c>
      <c r="R72">
        <v>187.35501060000001</v>
      </c>
      <c r="S72">
        <v>186.49897989999999</v>
      </c>
      <c r="T72">
        <v>0.85603070000000003</v>
      </c>
      <c r="U72">
        <v>0.85603070000000003</v>
      </c>
      <c r="V72">
        <v>154.33267190000001</v>
      </c>
      <c r="W72">
        <v>0.16850999999999999</v>
      </c>
      <c r="X72">
        <v>23.027450200000001</v>
      </c>
      <c r="Y72">
        <v>131.13671170000001</v>
      </c>
      <c r="Z72">
        <v>896.07652310000003</v>
      </c>
    </row>
    <row r="73" spans="1:26" x14ac:dyDescent="0.25">
      <c r="A73" t="s">
        <v>685</v>
      </c>
      <c r="B73">
        <v>2019</v>
      </c>
      <c r="D73">
        <v>600.59884399999999</v>
      </c>
      <c r="E73">
        <v>200.61846399999999</v>
      </c>
      <c r="F73">
        <v>399.98037900000003</v>
      </c>
      <c r="G73">
        <v>0</v>
      </c>
      <c r="H73">
        <v>2244.5781339999999</v>
      </c>
      <c r="I73">
        <v>78.681607</v>
      </c>
      <c r="J73">
        <v>203.04566700000001</v>
      </c>
      <c r="K73">
        <v>1962.85086</v>
      </c>
      <c r="L73">
        <v>1485.0466160000001</v>
      </c>
      <c r="M73">
        <v>2845.176978</v>
      </c>
      <c r="O73">
        <v>1683.3912660000001</v>
      </c>
      <c r="P73">
        <v>296.37025</v>
      </c>
      <c r="Q73">
        <v>1387.0210159999999</v>
      </c>
      <c r="R73">
        <v>419.25442800000002</v>
      </c>
      <c r="S73">
        <v>411.05495000000002</v>
      </c>
      <c r="T73">
        <v>8.1994779999999992</v>
      </c>
      <c r="U73">
        <v>7.8546630000000004</v>
      </c>
      <c r="V73">
        <v>742.53128400000003</v>
      </c>
      <c r="W73">
        <v>0</v>
      </c>
      <c r="X73">
        <v>125.517533</v>
      </c>
      <c r="Y73">
        <v>617.01375099999996</v>
      </c>
      <c r="Z73">
        <v>2845.176978</v>
      </c>
    </row>
    <row r="74" spans="1:26" x14ac:dyDescent="0.25">
      <c r="A74" t="s">
        <v>685</v>
      </c>
      <c r="B74">
        <v>2020</v>
      </c>
      <c r="D74">
        <v>818.64329999999995</v>
      </c>
      <c r="E74">
        <v>229.23830000000001</v>
      </c>
      <c r="F74">
        <v>589.40509999999995</v>
      </c>
      <c r="G74">
        <v>0</v>
      </c>
      <c r="H74">
        <v>17111.321800000002</v>
      </c>
      <c r="I74">
        <v>569.13149999999996</v>
      </c>
      <c r="J74">
        <v>14023.514300000001</v>
      </c>
      <c r="K74">
        <v>2518.6759999999999</v>
      </c>
      <c r="L74">
        <v>1917.1521</v>
      </c>
      <c r="M74">
        <v>17929.965199999999</v>
      </c>
      <c r="O74">
        <v>13470.805399999999</v>
      </c>
      <c r="P74">
        <v>274.65550000000002</v>
      </c>
      <c r="Q74">
        <v>13196.1499</v>
      </c>
      <c r="R74">
        <v>640.71190000000001</v>
      </c>
      <c r="S74">
        <v>230.93719999999999</v>
      </c>
      <c r="T74">
        <v>409.7747</v>
      </c>
      <c r="U74">
        <v>334.2303</v>
      </c>
      <c r="V74">
        <v>3818.4479000000001</v>
      </c>
      <c r="W74">
        <v>0</v>
      </c>
      <c r="X74">
        <v>181.21600000000001</v>
      </c>
      <c r="Y74">
        <v>3637.2319000000002</v>
      </c>
      <c r="Z74">
        <v>17929.965199999999</v>
      </c>
    </row>
    <row r="75" spans="1:26" x14ac:dyDescent="0.25">
      <c r="A75" t="s">
        <v>132</v>
      </c>
      <c r="B75">
        <v>2011</v>
      </c>
      <c r="D75">
        <v>107314714.59999999</v>
      </c>
      <c r="E75">
        <v>6870115.5999999996</v>
      </c>
      <c r="F75">
        <v>17602114.800000001</v>
      </c>
      <c r="G75">
        <v>82842484.200000003</v>
      </c>
      <c r="H75">
        <v>66648169.200000003</v>
      </c>
      <c r="I75">
        <v>12831164.5</v>
      </c>
      <c r="J75">
        <v>3355234.1</v>
      </c>
      <c r="K75">
        <v>50461770.600000001</v>
      </c>
      <c r="L75">
        <v>11043377.6</v>
      </c>
      <c r="M75">
        <v>173962883.80000001</v>
      </c>
      <c r="O75">
        <v>40112397.399999999</v>
      </c>
      <c r="P75">
        <v>865526.4</v>
      </c>
      <c r="Q75">
        <v>39246871</v>
      </c>
      <c r="R75">
        <v>69950627.299999997</v>
      </c>
      <c r="S75">
        <v>50361496.200000003</v>
      </c>
      <c r="T75">
        <v>19589131.100000001</v>
      </c>
      <c r="U75">
        <v>9866472.8000000007</v>
      </c>
      <c r="V75">
        <v>63899859.100000001</v>
      </c>
      <c r="W75">
        <v>32945416.800000001</v>
      </c>
      <c r="X75">
        <v>8487699.9000000004</v>
      </c>
      <c r="Y75">
        <v>22466742.399999999</v>
      </c>
      <c r="Z75">
        <v>173962883.80000001</v>
      </c>
    </row>
    <row r="76" spans="1:26" x14ac:dyDescent="0.25">
      <c r="A76" t="s">
        <v>132</v>
      </c>
      <c r="B76">
        <v>2012</v>
      </c>
      <c r="D76">
        <v>118868763.3</v>
      </c>
      <c r="E76">
        <v>8521458.6999999993</v>
      </c>
      <c r="F76">
        <v>20918188.300000001</v>
      </c>
      <c r="G76">
        <v>89429116.299999997</v>
      </c>
      <c r="H76">
        <v>71966952.599999994</v>
      </c>
      <c r="I76">
        <v>13232464.199999999</v>
      </c>
      <c r="J76">
        <v>3377415.8</v>
      </c>
      <c r="K76">
        <v>55357072.600000001</v>
      </c>
      <c r="L76">
        <v>10579075.800000001</v>
      </c>
      <c r="M76">
        <v>190835715.90000001</v>
      </c>
      <c r="O76">
        <v>49095958.799999997</v>
      </c>
      <c r="P76">
        <v>904689.6</v>
      </c>
      <c r="Q76">
        <v>48191269.200000003</v>
      </c>
      <c r="R76">
        <v>71220859.5</v>
      </c>
      <c r="S76">
        <v>53471842.899999999</v>
      </c>
      <c r="T76">
        <v>17749016.600000001</v>
      </c>
      <c r="U76">
        <v>8455261.9000000004</v>
      </c>
      <c r="V76">
        <v>70518897.599999994</v>
      </c>
      <c r="W76">
        <v>33285956.800000001</v>
      </c>
      <c r="X76">
        <v>10322563.199999999</v>
      </c>
      <c r="Y76">
        <v>26910377.600000001</v>
      </c>
      <c r="Z76">
        <v>190835715.90000001</v>
      </c>
    </row>
    <row r="77" spans="1:26" x14ac:dyDescent="0.25">
      <c r="A77" t="s">
        <v>132</v>
      </c>
      <c r="B77">
        <v>2013</v>
      </c>
      <c r="D77">
        <v>118932081</v>
      </c>
      <c r="E77">
        <v>7890440</v>
      </c>
      <c r="F77">
        <v>20860676</v>
      </c>
      <c r="G77">
        <v>90180964</v>
      </c>
      <c r="H77">
        <v>69014334</v>
      </c>
      <c r="I77">
        <v>13463162</v>
      </c>
      <c r="J77">
        <v>2613959</v>
      </c>
      <c r="K77">
        <v>52937214</v>
      </c>
      <c r="L77">
        <v>9334005</v>
      </c>
      <c r="M77">
        <v>187946415</v>
      </c>
      <c r="O77">
        <v>45452284</v>
      </c>
      <c r="P77">
        <v>796450</v>
      </c>
      <c r="Q77">
        <v>44655834</v>
      </c>
      <c r="R77">
        <v>70767496</v>
      </c>
      <c r="S77">
        <v>50936377</v>
      </c>
      <c r="T77">
        <v>19831119</v>
      </c>
      <c r="U77">
        <v>10771501</v>
      </c>
      <c r="V77">
        <v>71726635</v>
      </c>
      <c r="W77">
        <v>36365955</v>
      </c>
      <c r="X77">
        <v>9359502</v>
      </c>
      <c r="Y77">
        <v>26001178</v>
      </c>
      <c r="Z77">
        <v>187946415</v>
      </c>
    </row>
    <row r="78" spans="1:26" x14ac:dyDescent="0.25">
      <c r="A78" t="s">
        <v>132</v>
      </c>
      <c r="B78">
        <v>2014</v>
      </c>
      <c r="D78">
        <v>120130417.09999999</v>
      </c>
      <c r="E78">
        <v>8025895.9000000004</v>
      </c>
      <c r="F78">
        <v>19334222.199999999</v>
      </c>
      <c r="G78">
        <v>92770299</v>
      </c>
      <c r="H78">
        <v>67315405.799999997</v>
      </c>
      <c r="I78">
        <v>12052997</v>
      </c>
      <c r="J78">
        <v>2995013.5</v>
      </c>
      <c r="K78">
        <v>52267395.299999997</v>
      </c>
      <c r="L78">
        <v>6665021</v>
      </c>
      <c r="M78">
        <v>187445822.90000001</v>
      </c>
      <c r="O78">
        <v>46557164.100000001</v>
      </c>
      <c r="P78">
        <v>715275.9</v>
      </c>
      <c r="Q78">
        <v>45841888.200000003</v>
      </c>
      <c r="R78">
        <v>69479741.299999997</v>
      </c>
      <c r="S78">
        <v>51355064.700000003</v>
      </c>
      <c r="T78">
        <v>18124676.5</v>
      </c>
      <c r="U78">
        <v>8296982.2000000002</v>
      </c>
      <c r="V78">
        <v>71408917.599999994</v>
      </c>
      <c r="W78">
        <v>37611316.700000003</v>
      </c>
      <c r="X78">
        <v>8462464.5999999996</v>
      </c>
      <c r="Y78">
        <v>25335136.199999999</v>
      </c>
      <c r="Z78">
        <v>187445822.90000001</v>
      </c>
    </row>
    <row r="79" spans="1:26" x14ac:dyDescent="0.25">
      <c r="A79" t="s">
        <v>132</v>
      </c>
      <c r="B79">
        <v>2015</v>
      </c>
      <c r="D79">
        <v>128253347.5</v>
      </c>
      <c r="E79">
        <v>8598290.0999999996</v>
      </c>
      <c r="F79">
        <v>18931628.100000001</v>
      </c>
      <c r="G79">
        <v>100723429.3</v>
      </c>
      <c r="H79">
        <v>70481313</v>
      </c>
      <c r="I79">
        <v>12481592.9</v>
      </c>
      <c r="J79">
        <v>2977831.3</v>
      </c>
      <c r="K79">
        <v>55021888.799999997</v>
      </c>
      <c r="L79">
        <v>8306304.5</v>
      </c>
      <c r="M79">
        <v>198734660.5</v>
      </c>
      <c r="O79">
        <v>49925317.5</v>
      </c>
      <c r="P79">
        <v>692543.4</v>
      </c>
      <c r="Q79">
        <v>49232774</v>
      </c>
      <c r="R79">
        <v>77142168.099999994</v>
      </c>
      <c r="S79">
        <v>56636769.299999997</v>
      </c>
      <c r="T79">
        <v>20505398.699999999</v>
      </c>
      <c r="U79">
        <v>10146762.4</v>
      </c>
      <c r="V79">
        <v>71667175</v>
      </c>
      <c r="W79">
        <v>38809837.600000001</v>
      </c>
      <c r="X79">
        <v>8972495.5</v>
      </c>
      <c r="Y79">
        <v>23884841.899999999</v>
      </c>
      <c r="Z79">
        <v>198734660.5</v>
      </c>
    </row>
    <row r="80" spans="1:26" x14ac:dyDescent="0.25">
      <c r="A80" t="s">
        <v>132</v>
      </c>
      <c r="B80">
        <v>2016</v>
      </c>
      <c r="D80">
        <v>146271373.19999999</v>
      </c>
      <c r="E80">
        <v>11350171.199999999</v>
      </c>
      <c r="F80">
        <v>22152262.399999999</v>
      </c>
      <c r="G80">
        <v>112768939.59999999</v>
      </c>
      <c r="H80">
        <v>88198889.299999997</v>
      </c>
      <c r="I80">
        <v>15239499.699999999</v>
      </c>
      <c r="J80">
        <v>3198532</v>
      </c>
      <c r="K80">
        <v>69760857.599999994</v>
      </c>
      <c r="L80">
        <v>10840468.800000001</v>
      </c>
      <c r="M80">
        <v>234470262.5</v>
      </c>
      <c r="O80">
        <v>64890502</v>
      </c>
      <c r="P80">
        <v>789139.1</v>
      </c>
      <c r="Q80">
        <v>64101362.899999999</v>
      </c>
      <c r="R80">
        <v>83512026.5</v>
      </c>
      <c r="S80">
        <v>63360195.799999997</v>
      </c>
      <c r="T80">
        <v>20151830.699999999</v>
      </c>
      <c r="U80">
        <v>10654577.4</v>
      </c>
      <c r="V80">
        <v>86067733.900000006</v>
      </c>
      <c r="W80">
        <v>30143195.5</v>
      </c>
      <c r="X80">
        <v>11670384.199999999</v>
      </c>
      <c r="Y80">
        <v>44254154.299999997</v>
      </c>
      <c r="Z80">
        <v>234470262.5</v>
      </c>
    </row>
    <row r="81" spans="1:26" x14ac:dyDescent="0.25">
      <c r="A81" t="s">
        <v>132</v>
      </c>
      <c r="B81">
        <v>2017</v>
      </c>
      <c r="D81">
        <v>143631162.40000001</v>
      </c>
      <c r="E81">
        <v>12561801.300000001</v>
      </c>
      <c r="F81">
        <v>22672156.399999999</v>
      </c>
      <c r="G81">
        <v>108397204.59999999</v>
      </c>
      <c r="H81">
        <v>95651058.200000003</v>
      </c>
      <c r="I81">
        <v>14938822.5</v>
      </c>
      <c r="J81">
        <v>2915171.5</v>
      </c>
      <c r="K81">
        <v>77797064.200000003</v>
      </c>
      <c r="L81">
        <v>12570961.300000001</v>
      </c>
      <c r="M81">
        <v>239282220.59999999</v>
      </c>
      <c r="O81">
        <v>66510793.5</v>
      </c>
      <c r="P81">
        <v>753410.4</v>
      </c>
      <c r="Q81">
        <v>65757383.100000001</v>
      </c>
      <c r="R81">
        <v>91580581.099999994</v>
      </c>
      <c r="S81">
        <v>72985771.799999997</v>
      </c>
      <c r="T81">
        <v>18594809.399999999</v>
      </c>
      <c r="U81">
        <v>9281374.6999999993</v>
      </c>
      <c r="V81">
        <v>81190845.900000006</v>
      </c>
      <c r="W81">
        <v>29697880</v>
      </c>
      <c r="X81">
        <v>11071010.6</v>
      </c>
      <c r="Y81">
        <v>40421955.399999999</v>
      </c>
      <c r="Z81">
        <v>239282220.59999999</v>
      </c>
    </row>
    <row r="82" spans="1:26" x14ac:dyDescent="0.25">
      <c r="A82" t="s">
        <v>132</v>
      </c>
      <c r="B82">
        <v>2018</v>
      </c>
      <c r="D82">
        <v>154359633.5</v>
      </c>
      <c r="E82">
        <v>13176356.9</v>
      </c>
      <c r="F82">
        <v>26113429.600000001</v>
      </c>
      <c r="G82">
        <v>115069847</v>
      </c>
      <c r="H82">
        <v>101813728.7</v>
      </c>
      <c r="I82">
        <v>17851947.100000001</v>
      </c>
      <c r="J82">
        <v>2828720.8</v>
      </c>
      <c r="K82">
        <v>81133060.799999997</v>
      </c>
      <c r="L82">
        <v>13521240.6</v>
      </c>
      <c r="M82">
        <v>256173362.19999999</v>
      </c>
      <c r="O82">
        <v>67299515</v>
      </c>
      <c r="P82">
        <v>740320.5</v>
      </c>
      <c r="Q82">
        <v>66559194.5</v>
      </c>
      <c r="R82">
        <v>96052934.299999997</v>
      </c>
      <c r="S82">
        <v>78300969.799999997</v>
      </c>
      <c r="T82">
        <v>17751964.5</v>
      </c>
      <c r="U82">
        <v>10248776.9</v>
      </c>
      <c r="V82">
        <v>92820912.900000006</v>
      </c>
      <c r="W82">
        <v>31127163.100000001</v>
      </c>
      <c r="X82">
        <v>11438457.300000001</v>
      </c>
      <c r="Y82">
        <v>50255292.5</v>
      </c>
      <c r="Z82">
        <v>256173362.19999999</v>
      </c>
    </row>
    <row r="83" spans="1:26" x14ac:dyDescent="0.25">
      <c r="A83" t="s">
        <v>132</v>
      </c>
      <c r="B83">
        <v>2019</v>
      </c>
      <c r="D83">
        <v>165475567.59999999</v>
      </c>
      <c r="E83">
        <v>15144859.6</v>
      </c>
      <c r="F83">
        <v>26812119.699999999</v>
      </c>
      <c r="G83">
        <v>123518588.40000001</v>
      </c>
      <c r="H83">
        <v>100385312.40000001</v>
      </c>
      <c r="I83">
        <v>18278871.199999999</v>
      </c>
      <c r="J83">
        <v>2819874.2</v>
      </c>
      <c r="K83">
        <v>79286567</v>
      </c>
      <c r="L83">
        <v>16611243.199999999</v>
      </c>
      <c r="M83">
        <v>265860880</v>
      </c>
      <c r="O83">
        <v>75491148.900000006</v>
      </c>
      <c r="P83">
        <v>809885.5</v>
      </c>
      <c r="Q83">
        <v>74681263.400000006</v>
      </c>
      <c r="R83">
        <v>102063984.2</v>
      </c>
      <c r="S83">
        <v>82013181.700000003</v>
      </c>
      <c r="T83">
        <v>20050802.600000001</v>
      </c>
      <c r="U83">
        <v>12493098</v>
      </c>
      <c r="V83">
        <v>88305746.900000006</v>
      </c>
      <c r="W83">
        <v>30320396.600000001</v>
      </c>
      <c r="X83">
        <v>10607046.300000001</v>
      </c>
      <c r="Y83">
        <v>47378304</v>
      </c>
      <c r="Z83">
        <v>265860880</v>
      </c>
    </row>
    <row r="84" spans="1:26" x14ac:dyDescent="0.25">
      <c r="A84" t="s">
        <v>132</v>
      </c>
      <c r="B84">
        <v>2020</v>
      </c>
      <c r="D84">
        <v>162362750.30000001</v>
      </c>
      <c r="E84">
        <v>14701148.9</v>
      </c>
      <c r="F84">
        <v>25358915.5</v>
      </c>
      <c r="G84">
        <v>122302685.90000001</v>
      </c>
      <c r="H84">
        <v>97599545.700000003</v>
      </c>
      <c r="I84">
        <v>18040053.899999999</v>
      </c>
      <c r="J84">
        <v>2560808.7999999998</v>
      </c>
      <c r="K84">
        <v>76998683.099999994</v>
      </c>
      <c r="L84">
        <v>18131794.5</v>
      </c>
      <c r="M84">
        <v>259962296</v>
      </c>
      <c r="O84">
        <v>85094508.400000006</v>
      </c>
      <c r="P84">
        <v>748648.6</v>
      </c>
      <c r="Q84">
        <v>84345859.700000003</v>
      </c>
      <c r="R84">
        <v>88262390.799999997</v>
      </c>
      <c r="S84">
        <v>69782888.099999994</v>
      </c>
      <c r="T84">
        <v>18479502.699999999</v>
      </c>
      <c r="U84">
        <v>9573868.4000000004</v>
      </c>
      <c r="V84">
        <v>86605396.900000006</v>
      </c>
      <c r="W84">
        <v>29130473.800000001</v>
      </c>
      <c r="X84">
        <v>12381584</v>
      </c>
      <c r="Y84">
        <v>45093339.100000001</v>
      </c>
      <c r="Z84">
        <v>259962296</v>
      </c>
    </row>
    <row r="85" spans="1:26" x14ac:dyDescent="0.25">
      <c r="A85" t="s">
        <v>205</v>
      </c>
      <c r="B85">
        <v>2016</v>
      </c>
      <c r="D85">
        <v>858485.03</v>
      </c>
      <c r="E85">
        <v>382452.62</v>
      </c>
      <c r="F85">
        <v>201517.48</v>
      </c>
      <c r="G85">
        <v>274514.93</v>
      </c>
      <c r="H85">
        <v>794658.25</v>
      </c>
      <c r="I85">
        <v>143650.57999999999</v>
      </c>
      <c r="J85">
        <v>265002.74</v>
      </c>
      <c r="K85">
        <v>386004.93</v>
      </c>
      <c r="L85">
        <v>250955.81</v>
      </c>
      <c r="M85">
        <v>1653143.29</v>
      </c>
      <c r="O85">
        <v>452436.4</v>
      </c>
      <c r="P85">
        <v>57764.66</v>
      </c>
      <c r="Q85">
        <v>394671.74</v>
      </c>
      <c r="R85">
        <v>712864.34</v>
      </c>
      <c r="S85">
        <v>270929.94</v>
      </c>
      <c r="T85">
        <v>441934.4</v>
      </c>
      <c r="U85">
        <v>421394.22</v>
      </c>
      <c r="V85">
        <v>487842.55</v>
      </c>
      <c r="W85">
        <v>63478.93</v>
      </c>
      <c r="X85">
        <v>239103.51</v>
      </c>
      <c r="Y85">
        <v>185260.11</v>
      </c>
      <c r="Z85">
        <v>1653143.29</v>
      </c>
    </row>
    <row r="86" spans="1:26" x14ac:dyDescent="0.25">
      <c r="A86" t="s">
        <v>205</v>
      </c>
      <c r="B86">
        <v>2017</v>
      </c>
      <c r="D86">
        <v>1341562.8</v>
      </c>
      <c r="E86">
        <v>855655.05</v>
      </c>
      <c r="F86">
        <v>214321.53</v>
      </c>
      <c r="G86">
        <v>271586.21999999997</v>
      </c>
      <c r="H86">
        <v>907295.33</v>
      </c>
      <c r="I86">
        <v>183229.36</v>
      </c>
      <c r="J86">
        <v>369386.94</v>
      </c>
      <c r="K86">
        <v>354679.03</v>
      </c>
      <c r="L86">
        <v>157669.07</v>
      </c>
      <c r="M86">
        <v>2248858.13</v>
      </c>
      <c r="O86">
        <v>463624.54</v>
      </c>
      <c r="P86">
        <v>65721.62</v>
      </c>
      <c r="Q86">
        <v>397902.92</v>
      </c>
      <c r="R86">
        <v>1119102.71</v>
      </c>
      <c r="S86">
        <v>499553.85</v>
      </c>
      <c r="T86">
        <v>619548.87</v>
      </c>
      <c r="U86">
        <v>574359.67000000004</v>
      </c>
      <c r="V86">
        <v>666130.88</v>
      </c>
      <c r="W86">
        <v>52471.72</v>
      </c>
      <c r="X86">
        <v>328867.45</v>
      </c>
      <c r="Y86">
        <v>284791.71000000002</v>
      </c>
      <c r="Z86">
        <v>2248858.13</v>
      </c>
    </row>
    <row r="87" spans="1:26" x14ac:dyDescent="0.25">
      <c r="A87" t="s">
        <v>205</v>
      </c>
      <c r="B87">
        <v>2018</v>
      </c>
      <c r="D87">
        <v>1220934.73</v>
      </c>
      <c r="E87">
        <v>754444.32</v>
      </c>
      <c r="F87">
        <v>197171.39</v>
      </c>
      <c r="G87">
        <v>269319.02</v>
      </c>
      <c r="H87">
        <v>870902.32</v>
      </c>
      <c r="I87">
        <v>181273.06</v>
      </c>
      <c r="J87">
        <v>323028.71000000002</v>
      </c>
      <c r="K87">
        <v>366600.56</v>
      </c>
      <c r="L87">
        <v>169794.43</v>
      </c>
      <c r="M87">
        <v>2091837.05</v>
      </c>
      <c r="O87">
        <v>451422.2</v>
      </c>
      <c r="P87">
        <v>62746.03</v>
      </c>
      <c r="Q87">
        <v>388676.17</v>
      </c>
      <c r="R87">
        <v>990259.47</v>
      </c>
      <c r="S87">
        <v>458457.09</v>
      </c>
      <c r="T87">
        <v>531802.39</v>
      </c>
      <c r="U87">
        <v>494001.34</v>
      </c>
      <c r="V87">
        <v>650155.37</v>
      </c>
      <c r="W87">
        <v>51720.82</v>
      </c>
      <c r="X87">
        <v>293093.81</v>
      </c>
      <c r="Y87">
        <v>305340.74</v>
      </c>
      <c r="Z87">
        <v>2091837.05</v>
      </c>
    </row>
    <row r="88" spans="1:26" x14ac:dyDescent="0.25">
      <c r="A88" t="s">
        <v>205</v>
      </c>
      <c r="B88">
        <v>2019</v>
      </c>
      <c r="D88">
        <v>1242739.74</v>
      </c>
      <c r="E88">
        <v>744537.75</v>
      </c>
      <c r="F88">
        <v>193342.73</v>
      </c>
      <c r="G88">
        <v>304859.27</v>
      </c>
      <c r="H88">
        <v>868011.75</v>
      </c>
      <c r="I88">
        <v>177532</v>
      </c>
      <c r="J88">
        <v>341688.81</v>
      </c>
      <c r="K88">
        <v>348790.94</v>
      </c>
      <c r="L88">
        <v>119127.57</v>
      </c>
      <c r="M88">
        <v>2110751.4900000002</v>
      </c>
      <c r="O88">
        <v>398421.62</v>
      </c>
      <c r="P88">
        <v>61562.31</v>
      </c>
      <c r="Q88">
        <v>336859.31</v>
      </c>
      <c r="R88">
        <v>992911.34</v>
      </c>
      <c r="S88">
        <v>466816.45</v>
      </c>
      <c r="T88">
        <v>526094.89</v>
      </c>
      <c r="U88">
        <v>491724.47</v>
      </c>
      <c r="V88">
        <v>719418.53</v>
      </c>
      <c r="W88">
        <v>92247.98</v>
      </c>
      <c r="X88">
        <v>305353.56</v>
      </c>
      <c r="Y88">
        <v>321816.99</v>
      </c>
      <c r="Z88">
        <v>2110751.4900000002</v>
      </c>
    </row>
    <row r="89" spans="1:26" x14ac:dyDescent="0.25">
      <c r="A89" t="s">
        <v>205</v>
      </c>
      <c r="B89">
        <v>2020</v>
      </c>
      <c r="D89">
        <v>1277633.7</v>
      </c>
      <c r="E89">
        <v>736651.02</v>
      </c>
      <c r="F89">
        <v>201900.78</v>
      </c>
      <c r="G89">
        <v>339081.9</v>
      </c>
      <c r="H89">
        <v>880429.02</v>
      </c>
      <c r="I89">
        <v>193531.97</v>
      </c>
      <c r="J89">
        <v>287794.05</v>
      </c>
      <c r="K89">
        <v>399103</v>
      </c>
      <c r="L89">
        <v>190753.81</v>
      </c>
      <c r="M89">
        <v>2158062.7200000002</v>
      </c>
      <c r="O89">
        <v>436792.13</v>
      </c>
      <c r="P89">
        <v>67245.039999999994</v>
      </c>
      <c r="Q89">
        <v>369547.09</v>
      </c>
      <c r="R89">
        <v>984415.87</v>
      </c>
      <c r="S89">
        <v>428120.22</v>
      </c>
      <c r="T89">
        <v>556295.65</v>
      </c>
      <c r="U89">
        <v>525064.75</v>
      </c>
      <c r="V89">
        <v>736854.72</v>
      </c>
      <c r="W89">
        <v>66863.41</v>
      </c>
      <c r="X89">
        <v>306260.67</v>
      </c>
      <c r="Y89">
        <v>363730.64</v>
      </c>
      <c r="Z89">
        <v>2158062.7200000002</v>
      </c>
    </row>
    <row r="90" spans="1:26" x14ac:dyDescent="0.25">
      <c r="A90" t="s">
        <v>686</v>
      </c>
      <c r="B90">
        <v>2011</v>
      </c>
      <c r="D90">
        <v>129.05098799999999</v>
      </c>
      <c r="E90">
        <v>1.1619219999999999</v>
      </c>
      <c r="F90">
        <v>115.945076</v>
      </c>
      <c r="G90">
        <v>11.943989999999999</v>
      </c>
      <c r="H90">
        <v>340.90898099999998</v>
      </c>
      <c r="I90">
        <v>118.917164</v>
      </c>
      <c r="J90">
        <v>101.46245399999999</v>
      </c>
      <c r="K90">
        <v>120.529363</v>
      </c>
      <c r="L90">
        <v>41.660989000000001</v>
      </c>
      <c r="M90">
        <v>469.959968</v>
      </c>
      <c r="O90">
        <v>228.194773</v>
      </c>
      <c r="P90">
        <v>38.816997000000001</v>
      </c>
      <c r="Q90">
        <v>189.37777600000001</v>
      </c>
      <c r="R90">
        <v>148.06355300000001</v>
      </c>
      <c r="S90">
        <v>0</v>
      </c>
      <c r="T90">
        <v>148.06355300000001</v>
      </c>
      <c r="U90">
        <v>148.06355300000001</v>
      </c>
      <c r="V90">
        <v>93.701643000000004</v>
      </c>
      <c r="W90">
        <v>0</v>
      </c>
      <c r="X90">
        <v>49.768566</v>
      </c>
      <c r="Y90">
        <v>43.933076999999997</v>
      </c>
      <c r="Z90">
        <v>469.959968</v>
      </c>
    </row>
    <row r="91" spans="1:26" x14ac:dyDescent="0.25">
      <c r="A91" t="s">
        <v>686</v>
      </c>
      <c r="B91">
        <v>2012</v>
      </c>
      <c r="D91">
        <v>139.29037</v>
      </c>
      <c r="E91">
        <v>2.13347</v>
      </c>
      <c r="F91">
        <v>124.87725</v>
      </c>
      <c r="G91">
        <v>12.27966</v>
      </c>
      <c r="H91">
        <v>334.39400000000001</v>
      </c>
      <c r="I91">
        <v>132.51788999999999</v>
      </c>
      <c r="J91">
        <v>77.789180000000002</v>
      </c>
      <c r="K91">
        <v>124.08693</v>
      </c>
      <c r="L91">
        <v>58.709339999999997</v>
      </c>
      <c r="M91">
        <v>473.68437</v>
      </c>
      <c r="O91">
        <v>232.96777</v>
      </c>
      <c r="P91">
        <v>39.582000000000001</v>
      </c>
      <c r="Q91">
        <v>193.38577000000001</v>
      </c>
      <c r="R91">
        <v>151.92626999999999</v>
      </c>
      <c r="S91">
        <v>0</v>
      </c>
      <c r="T91">
        <v>151.92626999999999</v>
      </c>
      <c r="U91">
        <v>151.92626999999999</v>
      </c>
      <c r="V91">
        <v>88.79034</v>
      </c>
      <c r="W91">
        <v>0</v>
      </c>
      <c r="X91">
        <v>47.545900000000003</v>
      </c>
      <c r="Y91">
        <v>41.244439999999997</v>
      </c>
      <c r="Z91">
        <v>473.68437</v>
      </c>
    </row>
    <row r="92" spans="1:26" x14ac:dyDescent="0.25">
      <c r="A92" t="s">
        <v>686</v>
      </c>
      <c r="B92">
        <v>2013</v>
      </c>
      <c r="D92">
        <v>144.93789000000001</v>
      </c>
      <c r="E92">
        <v>3.8559640000000002</v>
      </c>
      <c r="F92">
        <v>127.630185</v>
      </c>
      <c r="G92">
        <v>13.451741</v>
      </c>
      <c r="H92">
        <v>327.72104100000001</v>
      </c>
      <c r="I92">
        <v>127.503308</v>
      </c>
      <c r="J92">
        <v>78.628005000000002</v>
      </c>
      <c r="K92">
        <v>121.58972799999999</v>
      </c>
      <c r="L92">
        <v>72.733732000000003</v>
      </c>
      <c r="M92">
        <v>472.658931</v>
      </c>
      <c r="O92">
        <v>235.49511000000001</v>
      </c>
      <c r="P92">
        <v>41.372999</v>
      </c>
      <c r="Q92">
        <v>194.12211099999999</v>
      </c>
      <c r="R92">
        <v>156.82297299999999</v>
      </c>
      <c r="S92">
        <v>0</v>
      </c>
      <c r="T92">
        <v>156.82297299999999</v>
      </c>
      <c r="U92">
        <v>156.82297299999999</v>
      </c>
      <c r="V92">
        <v>80.340847999999994</v>
      </c>
      <c r="W92">
        <v>0</v>
      </c>
      <c r="X92">
        <v>35.284272999999999</v>
      </c>
      <c r="Y92">
        <v>45.056575000000002</v>
      </c>
      <c r="Z92">
        <v>472.658931</v>
      </c>
    </row>
    <row r="93" spans="1:26" x14ac:dyDescent="0.25">
      <c r="A93" t="s">
        <v>686</v>
      </c>
      <c r="B93">
        <v>2014</v>
      </c>
      <c r="D93">
        <v>122.13852</v>
      </c>
      <c r="E93">
        <v>2.9539070000000001</v>
      </c>
      <c r="F93">
        <v>105.268592</v>
      </c>
      <c r="G93">
        <v>13.916021000000001</v>
      </c>
      <c r="H93">
        <v>278.821845</v>
      </c>
      <c r="I93">
        <v>121.70872900000001</v>
      </c>
      <c r="J93">
        <v>73.354743999999997</v>
      </c>
      <c r="K93">
        <v>83.758371999999994</v>
      </c>
      <c r="L93">
        <v>45.844439000000001</v>
      </c>
      <c r="M93">
        <v>400.96036500000002</v>
      </c>
      <c r="O93">
        <v>201.543128</v>
      </c>
      <c r="P93">
        <v>36.423017999999999</v>
      </c>
      <c r="Q93">
        <v>165.12011000000001</v>
      </c>
      <c r="R93">
        <v>127.765877</v>
      </c>
      <c r="S93">
        <v>0</v>
      </c>
      <c r="T93">
        <v>127.765877</v>
      </c>
      <c r="U93">
        <v>127.765877</v>
      </c>
      <c r="V93">
        <v>71.651360999999994</v>
      </c>
      <c r="W93">
        <v>0</v>
      </c>
      <c r="X93">
        <v>35.574362000000001</v>
      </c>
      <c r="Y93">
        <v>36.076999000000001</v>
      </c>
      <c r="Z93">
        <v>400.96036500000002</v>
      </c>
    </row>
    <row r="94" spans="1:26" x14ac:dyDescent="0.25">
      <c r="A94" t="s">
        <v>686</v>
      </c>
      <c r="B94">
        <v>2015</v>
      </c>
      <c r="D94">
        <v>108.93749</v>
      </c>
      <c r="E94">
        <v>3.5001699999999998</v>
      </c>
      <c r="F94">
        <v>93.24933</v>
      </c>
      <c r="G94">
        <v>12.188000000000001</v>
      </c>
      <c r="H94">
        <v>238.72793999999999</v>
      </c>
      <c r="I94">
        <v>116.88936</v>
      </c>
      <c r="J94">
        <v>72.301649999999995</v>
      </c>
      <c r="K94">
        <v>49.536940000000001</v>
      </c>
      <c r="L94">
        <v>15.667479999999999</v>
      </c>
      <c r="M94">
        <v>347.66543999999999</v>
      </c>
      <c r="O94">
        <v>170.94331</v>
      </c>
      <c r="P94">
        <v>32.661000000000001</v>
      </c>
      <c r="Q94">
        <v>138.28231</v>
      </c>
      <c r="R94">
        <v>109.57656</v>
      </c>
      <c r="S94">
        <v>0</v>
      </c>
      <c r="T94">
        <v>109.57656</v>
      </c>
      <c r="U94">
        <v>109.57656</v>
      </c>
      <c r="V94">
        <v>67.145570000000006</v>
      </c>
      <c r="W94">
        <v>0</v>
      </c>
      <c r="X94">
        <v>36.901479999999999</v>
      </c>
      <c r="Y94">
        <v>30.24408</v>
      </c>
      <c r="Z94">
        <v>347.66543999999999</v>
      </c>
    </row>
    <row r="95" spans="1:26" x14ac:dyDescent="0.25">
      <c r="A95" t="s">
        <v>686</v>
      </c>
      <c r="B95">
        <v>2016</v>
      </c>
      <c r="D95">
        <v>104.56035199999999</v>
      </c>
      <c r="E95">
        <v>3.8580040000000002</v>
      </c>
      <c r="F95">
        <v>87.561942000000002</v>
      </c>
      <c r="G95">
        <v>13.140404999999999</v>
      </c>
      <c r="H95">
        <v>244.90422100000001</v>
      </c>
      <c r="I95">
        <v>126.27164</v>
      </c>
      <c r="J95">
        <v>68.729399000000001</v>
      </c>
      <c r="K95">
        <v>49.903180999999996</v>
      </c>
      <c r="L95">
        <v>16.982597999999999</v>
      </c>
      <c r="M95">
        <v>349.46457299999997</v>
      </c>
      <c r="O95">
        <v>171.762361</v>
      </c>
      <c r="P95">
        <v>31.622986999999998</v>
      </c>
      <c r="Q95">
        <v>140.139374</v>
      </c>
      <c r="R95">
        <v>100.117322</v>
      </c>
      <c r="S95">
        <v>0</v>
      </c>
      <c r="T95">
        <v>100.117322</v>
      </c>
      <c r="U95">
        <v>100.117322</v>
      </c>
      <c r="V95">
        <v>77.584890000000001</v>
      </c>
      <c r="W95">
        <v>0</v>
      </c>
      <c r="X95">
        <v>46.348757999999997</v>
      </c>
      <c r="Y95">
        <v>31.236132000000001</v>
      </c>
      <c r="Z95">
        <v>349.46457299999997</v>
      </c>
    </row>
    <row r="96" spans="1:26" x14ac:dyDescent="0.25">
      <c r="A96" t="s">
        <v>686</v>
      </c>
      <c r="B96">
        <v>2017</v>
      </c>
      <c r="D96">
        <v>111.202654</v>
      </c>
      <c r="E96">
        <v>3.6614620000000002</v>
      </c>
      <c r="F96">
        <v>91.153963000000005</v>
      </c>
      <c r="G96">
        <v>16.387229000000001</v>
      </c>
      <c r="H96">
        <v>318.17057899999998</v>
      </c>
      <c r="I96">
        <v>172.985771</v>
      </c>
      <c r="J96">
        <v>103.19732999999999</v>
      </c>
      <c r="K96">
        <v>41.987478000000003</v>
      </c>
      <c r="L96">
        <v>1.407978</v>
      </c>
      <c r="M96">
        <v>429.37323300000003</v>
      </c>
      <c r="O96">
        <v>201.48712599999999</v>
      </c>
      <c r="P96">
        <v>35.978986999999996</v>
      </c>
      <c r="Q96">
        <v>165.508138</v>
      </c>
      <c r="R96">
        <v>110.97238900000001</v>
      </c>
      <c r="S96">
        <v>0</v>
      </c>
      <c r="T96">
        <v>110.97238900000001</v>
      </c>
      <c r="U96">
        <v>110.97238900000001</v>
      </c>
      <c r="V96">
        <v>116.913719</v>
      </c>
      <c r="W96">
        <v>24.801514999999998</v>
      </c>
      <c r="X96">
        <v>50.177495</v>
      </c>
      <c r="Y96">
        <v>41.934708999999998</v>
      </c>
      <c r="Z96">
        <v>429.37323300000003</v>
      </c>
    </row>
    <row r="97" spans="1:26" x14ac:dyDescent="0.25">
      <c r="A97" t="s">
        <v>686</v>
      </c>
      <c r="B97">
        <v>2018</v>
      </c>
      <c r="D97">
        <v>104.927853</v>
      </c>
      <c r="E97">
        <v>2.0587110000000002</v>
      </c>
      <c r="F97">
        <v>87.086454000000003</v>
      </c>
      <c r="G97">
        <v>15.782688</v>
      </c>
      <c r="H97">
        <v>327.77015499999999</v>
      </c>
      <c r="I97">
        <v>191.42119600000001</v>
      </c>
      <c r="J97">
        <v>89.410804999999996</v>
      </c>
      <c r="K97">
        <v>46.938153999999997</v>
      </c>
      <c r="L97">
        <v>4.1174220000000004</v>
      </c>
      <c r="M97">
        <v>432.69800800000002</v>
      </c>
      <c r="O97">
        <v>193.74440300000001</v>
      </c>
      <c r="P97">
        <v>34.350017000000001</v>
      </c>
      <c r="Q97">
        <v>159.394385</v>
      </c>
      <c r="R97">
        <v>104.260318</v>
      </c>
      <c r="S97">
        <v>0</v>
      </c>
      <c r="T97">
        <v>104.260318</v>
      </c>
      <c r="U97">
        <v>104.260318</v>
      </c>
      <c r="V97">
        <v>134.693288</v>
      </c>
      <c r="W97">
        <v>45.719873</v>
      </c>
      <c r="X97">
        <v>53.383361999999998</v>
      </c>
      <c r="Y97">
        <v>35.590052999999997</v>
      </c>
      <c r="Z97">
        <v>432.69800800000002</v>
      </c>
    </row>
    <row r="98" spans="1:26" x14ac:dyDescent="0.25">
      <c r="A98" t="s">
        <v>686</v>
      </c>
      <c r="B98">
        <v>2019</v>
      </c>
      <c r="D98">
        <v>103.9470651</v>
      </c>
      <c r="E98">
        <v>0.60438910000000001</v>
      </c>
      <c r="F98">
        <v>87.819536799999995</v>
      </c>
      <c r="G98">
        <v>15.523139199999999</v>
      </c>
      <c r="H98">
        <v>246.48628529999999</v>
      </c>
      <c r="I98">
        <v>152.51950450000001</v>
      </c>
      <c r="J98">
        <v>58.657200000000003</v>
      </c>
      <c r="K98">
        <v>35.309580799999999</v>
      </c>
      <c r="L98">
        <v>0.46733429999999998</v>
      </c>
      <c r="M98">
        <v>350.43335039999999</v>
      </c>
      <c r="O98">
        <v>174.3134617</v>
      </c>
      <c r="P98">
        <v>33.701995599999997</v>
      </c>
      <c r="Q98">
        <v>140.6114661</v>
      </c>
      <c r="R98">
        <v>100.3252239</v>
      </c>
      <c r="S98">
        <v>0</v>
      </c>
      <c r="T98">
        <v>100.3252239</v>
      </c>
      <c r="U98">
        <v>100.3252239</v>
      </c>
      <c r="V98">
        <v>75.794664699999998</v>
      </c>
      <c r="W98">
        <v>27.495211399999999</v>
      </c>
      <c r="X98">
        <v>20.963764699999999</v>
      </c>
      <c r="Y98">
        <v>27.335688600000001</v>
      </c>
      <c r="Z98">
        <v>350.43335039999999</v>
      </c>
    </row>
    <row r="99" spans="1:26" x14ac:dyDescent="0.25">
      <c r="A99" t="s">
        <v>686</v>
      </c>
      <c r="B99">
        <v>2020</v>
      </c>
      <c r="D99">
        <v>112.9546</v>
      </c>
      <c r="E99">
        <v>0.47983490000000001</v>
      </c>
      <c r="F99">
        <v>95.400509999999997</v>
      </c>
      <c r="G99">
        <v>17.074249999999999</v>
      </c>
      <c r="H99">
        <v>241.9853</v>
      </c>
      <c r="I99">
        <v>144.74619999999999</v>
      </c>
      <c r="J99">
        <v>51.945569999999996</v>
      </c>
      <c r="K99">
        <v>45.293570000000003</v>
      </c>
      <c r="L99">
        <v>16.956060000000001</v>
      </c>
      <c r="M99">
        <v>354.93990000000002</v>
      </c>
      <c r="O99">
        <v>185.6748</v>
      </c>
      <c r="P99">
        <v>36.812980000000003</v>
      </c>
      <c r="Q99">
        <v>148.86189999999999</v>
      </c>
      <c r="R99">
        <v>111.7988</v>
      </c>
      <c r="S99">
        <v>2.6667319999999998E-3</v>
      </c>
      <c r="T99">
        <v>111.7961</v>
      </c>
      <c r="U99">
        <v>111.7961</v>
      </c>
      <c r="V99">
        <v>57.466290000000001</v>
      </c>
      <c r="W99">
        <v>0</v>
      </c>
      <c r="X99">
        <v>30.98058</v>
      </c>
      <c r="Y99">
        <v>26.485710000000001</v>
      </c>
      <c r="Z99">
        <v>354.93990000000002</v>
      </c>
    </row>
    <row r="100" spans="1:26" x14ac:dyDescent="0.25">
      <c r="A100" t="s">
        <v>687</v>
      </c>
      <c r="B100">
        <v>2011</v>
      </c>
      <c r="D100">
        <v>22808467</v>
      </c>
      <c r="E100">
        <v>5524327.5999999996</v>
      </c>
      <c r="F100">
        <v>14940885.1</v>
      </c>
      <c r="G100">
        <v>2343254.2999999998</v>
      </c>
      <c r="H100">
        <v>23061791.800000001</v>
      </c>
      <c r="I100">
        <v>9006224.0999999996</v>
      </c>
      <c r="J100">
        <v>749419.2</v>
      </c>
      <c r="K100">
        <v>13306148.5</v>
      </c>
      <c r="L100">
        <v>6991500.4000000004</v>
      </c>
      <c r="M100">
        <v>45870258.799999997</v>
      </c>
      <c r="O100">
        <v>8049659.0999999996</v>
      </c>
      <c r="P100">
        <v>1101699</v>
      </c>
      <c r="Q100">
        <v>6947960.2000000002</v>
      </c>
      <c r="R100">
        <v>11337603.800000001</v>
      </c>
      <c r="S100">
        <v>8887478.0999999996</v>
      </c>
      <c r="T100">
        <v>2450125.7000000002</v>
      </c>
      <c r="U100">
        <v>1793064.5</v>
      </c>
      <c r="V100">
        <v>26482995.899999999</v>
      </c>
      <c r="W100">
        <v>2025278.9</v>
      </c>
      <c r="X100">
        <v>17829051.600000001</v>
      </c>
      <c r="Y100">
        <v>6628665.4000000004</v>
      </c>
      <c r="Z100">
        <v>45870258.799999997</v>
      </c>
    </row>
    <row r="101" spans="1:26" x14ac:dyDescent="0.25">
      <c r="A101" t="s">
        <v>687</v>
      </c>
      <c r="B101">
        <v>2012</v>
      </c>
      <c r="D101">
        <v>22480422.800000001</v>
      </c>
      <c r="E101">
        <v>5612677.9000000004</v>
      </c>
      <c r="F101">
        <v>14462504.4</v>
      </c>
      <c r="G101">
        <v>2405240.5</v>
      </c>
      <c r="H101">
        <v>16428832.300000001</v>
      </c>
      <c r="I101">
        <v>7908527.9000000004</v>
      </c>
      <c r="J101">
        <v>738723.5</v>
      </c>
      <c r="K101">
        <v>7781580.9000000004</v>
      </c>
      <c r="L101">
        <v>3462682</v>
      </c>
      <c r="M101">
        <v>38909255.100000001</v>
      </c>
      <c r="O101">
        <v>7030702.9000000004</v>
      </c>
      <c r="P101">
        <v>1127667.5</v>
      </c>
      <c r="Q101">
        <v>5903035.4000000004</v>
      </c>
      <c r="R101">
        <v>10808051.4</v>
      </c>
      <c r="S101">
        <v>7782931.4000000004</v>
      </c>
      <c r="T101">
        <v>3025120</v>
      </c>
      <c r="U101">
        <v>2471415</v>
      </c>
      <c r="V101">
        <v>21070500.800000001</v>
      </c>
      <c r="W101">
        <v>2601063</v>
      </c>
      <c r="X101">
        <v>13241652.4</v>
      </c>
      <c r="Y101">
        <v>5227785.5</v>
      </c>
      <c r="Z101">
        <v>38909255.100000001</v>
      </c>
    </row>
    <row r="102" spans="1:26" x14ac:dyDescent="0.25">
      <c r="A102" t="s">
        <v>687</v>
      </c>
      <c r="B102">
        <v>2013</v>
      </c>
      <c r="D102">
        <v>19594249</v>
      </c>
      <c r="E102">
        <v>5097374</v>
      </c>
      <c r="F102">
        <v>12614458</v>
      </c>
      <c r="G102">
        <v>1882417</v>
      </c>
      <c r="H102">
        <v>15834448</v>
      </c>
      <c r="I102">
        <v>7481852</v>
      </c>
      <c r="J102">
        <v>704648</v>
      </c>
      <c r="K102">
        <v>7647948</v>
      </c>
      <c r="L102">
        <v>3845365</v>
      </c>
      <c r="M102">
        <v>35428697</v>
      </c>
      <c r="O102">
        <v>6290242</v>
      </c>
      <c r="P102">
        <v>1050681</v>
      </c>
      <c r="Q102">
        <v>5239561</v>
      </c>
      <c r="R102">
        <v>8708695</v>
      </c>
      <c r="S102">
        <v>5603210</v>
      </c>
      <c r="T102">
        <v>3105485</v>
      </c>
      <c r="U102">
        <v>2563157</v>
      </c>
      <c r="V102">
        <v>20429760</v>
      </c>
      <c r="W102">
        <v>3136942</v>
      </c>
      <c r="X102">
        <v>12677373</v>
      </c>
      <c r="Y102">
        <v>4615445</v>
      </c>
      <c r="Z102">
        <v>35428697</v>
      </c>
    </row>
    <row r="103" spans="1:26" x14ac:dyDescent="0.25">
      <c r="A103" t="s">
        <v>687</v>
      </c>
      <c r="B103">
        <v>2014</v>
      </c>
      <c r="D103">
        <v>14795802.800000001</v>
      </c>
      <c r="E103">
        <v>4220170.3</v>
      </c>
      <c r="F103">
        <v>8911986.9000000004</v>
      </c>
      <c r="G103">
        <v>1663645.6</v>
      </c>
      <c r="H103">
        <v>16187215.5</v>
      </c>
      <c r="I103">
        <v>6093312</v>
      </c>
      <c r="J103">
        <v>786450.6</v>
      </c>
      <c r="K103">
        <v>9307452.9000000004</v>
      </c>
      <c r="L103">
        <v>6330815.5999999996</v>
      </c>
      <c r="M103">
        <v>30983018.300000001</v>
      </c>
      <c r="O103">
        <v>5794191.9000000004</v>
      </c>
      <c r="P103">
        <v>935450.5</v>
      </c>
      <c r="Q103">
        <v>4858741.3</v>
      </c>
      <c r="R103">
        <v>7663972.7000000002</v>
      </c>
      <c r="S103">
        <v>5300139.5999999996</v>
      </c>
      <c r="T103">
        <v>2363833.1</v>
      </c>
      <c r="U103">
        <v>1905630.4</v>
      </c>
      <c r="V103">
        <v>17524853.800000001</v>
      </c>
      <c r="W103">
        <v>2512833</v>
      </c>
      <c r="X103">
        <v>10698865.5</v>
      </c>
      <c r="Y103">
        <v>4313155.2</v>
      </c>
      <c r="Z103">
        <v>30983018.300000001</v>
      </c>
    </row>
    <row r="104" spans="1:26" x14ac:dyDescent="0.25">
      <c r="A104" t="s">
        <v>687</v>
      </c>
      <c r="B104">
        <v>2015</v>
      </c>
      <c r="D104">
        <v>14921140.300000001</v>
      </c>
      <c r="E104">
        <v>4305913.5999999996</v>
      </c>
      <c r="F104">
        <v>9086169.6999999993</v>
      </c>
      <c r="G104">
        <v>1529056.9</v>
      </c>
      <c r="H104">
        <v>12927785.800000001</v>
      </c>
      <c r="I104">
        <v>6089441.2999999998</v>
      </c>
      <c r="J104">
        <v>901808.8</v>
      </c>
      <c r="K104">
        <v>5936535.7000000002</v>
      </c>
      <c r="L104">
        <v>2642924.7000000002</v>
      </c>
      <c r="M104">
        <v>27848926</v>
      </c>
      <c r="O104">
        <v>5951045</v>
      </c>
      <c r="P104">
        <v>931943.5</v>
      </c>
      <c r="Q104">
        <v>5019101.5</v>
      </c>
      <c r="R104">
        <v>6640794.7000000002</v>
      </c>
      <c r="S104">
        <v>4254573</v>
      </c>
      <c r="T104">
        <v>2386221.7000000002</v>
      </c>
      <c r="U104">
        <v>2005631.6</v>
      </c>
      <c r="V104">
        <v>15257086.4</v>
      </c>
      <c r="W104">
        <v>147325.20000000001</v>
      </c>
      <c r="X104">
        <v>10472365.9</v>
      </c>
      <c r="Y104">
        <v>4637395.3</v>
      </c>
      <c r="Z104">
        <v>27848926</v>
      </c>
    </row>
    <row r="105" spans="1:26" x14ac:dyDescent="0.25">
      <c r="A105" t="s">
        <v>687</v>
      </c>
      <c r="B105">
        <v>2016</v>
      </c>
      <c r="D105">
        <v>2531206.2450000001</v>
      </c>
      <c r="E105">
        <v>744958.55500000005</v>
      </c>
      <c r="F105">
        <v>1014135.338</v>
      </c>
      <c r="G105">
        <v>772112.353</v>
      </c>
      <c r="H105">
        <v>7244161.1579999998</v>
      </c>
      <c r="I105">
        <v>3014071.6159999999</v>
      </c>
      <c r="J105">
        <v>587938.76399999997</v>
      </c>
      <c r="K105">
        <v>3642150.7779999999</v>
      </c>
      <c r="L105">
        <v>1016496.5379999999</v>
      </c>
      <c r="M105">
        <v>9775367.4030000009</v>
      </c>
      <c r="O105">
        <v>786279.55200000003</v>
      </c>
      <c r="P105">
        <v>985800.94</v>
      </c>
      <c r="Q105">
        <v>-199521.38800000001</v>
      </c>
      <c r="R105">
        <v>1254977.723</v>
      </c>
      <c r="S105">
        <v>329387.38</v>
      </c>
      <c r="T105">
        <v>925590.34299999999</v>
      </c>
      <c r="U105">
        <v>815794.55</v>
      </c>
      <c r="V105">
        <v>7734110.1279999996</v>
      </c>
      <c r="W105">
        <v>9444.7990000000009</v>
      </c>
      <c r="X105">
        <v>5819177.0449999999</v>
      </c>
      <c r="Y105">
        <v>1905488.284</v>
      </c>
      <c r="Z105">
        <v>9775367.4030000009</v>
      </c>
    </row>
    <row r="106" spans="1:26" x14ac:dyDescent="0.25">
      <c r="A106" t="s">
        <v>687</v>
      </c>
      <c r="B106">
        <v>2017</v>
      </c>
      <c r="D106">
        <v>2642801.4</v>
      </c>
      <c r="E106">
        <v>752440.2</v>
      </c>
      <c r="F106">
        <v>936498.6</v>
      </c>
      <c r="G106">
        <v>953862.6</v>
      </c>
      <c r="H106">
        <v>7167861</v>
      </c>
      <c r="I106">
        <v>2870848.7</v>
      </c>
      <c r="J106">
        <v>709609</v>
      </c>
      <c r="K106">
        <v>3587403.3</v>
      </c>
      <c r="L106">
        <v>1597488.4</v>
      </c>
      <c r="M106">
        <v>9810662.4000000004</v>
      </c>
      <c r="O106">
        <v>769804.2</v>
      </c>
      <c r="P106">
        <v>1063834.7</v>
      </c>
      <c r="Q106">
        <v>-294030.5</v>
      </c>
      <c r="R106">
        <v>1187697.8999999999</v>
      </c>
      <c r="S106">
        <v>332231.3</v>
      </c>
      <c r="T106">
        <v>855466.6</v>
      </c>
      <c r="U106">
        <v>684141.8</v>
      </c>
      <c r="V106">
        <v>7853160.2999999998</v>
      </c>
      <c r="W106">
        <v>1157.5999999999999</v>
      </c>
      <c r="X106">
        <v>6108656.7000000002</v>
      </c>
      <c r="Y106">
        <v>1743346</v>
      </c>
      <c r="Z106">
        <v>9810662.4000000004</v>
      </c>
    </row>
    <row r="107" spans="1:26" x14ac:dyDescent="0.25">
      <c r="A107" t="s">
        <v>687</v>
      </c>
      <c r="B107">
        <v>2018</v>
      </c>
      <c r="D107">
        <v>2431513.6000000001</v>
      </c>
      <c r="E107">
        <v>695807.1</v>
      </c>
      <c r="F107">
        <v>801430.4</v>
      </c>
      <c r="G107">
        <v>934276.2</v>
      </c>
      <c r="H107">
        <v>6391842.7999999998</v>
      </c>
      <c r="I107">
        <v>2774517.1</v>
      </c>
      <c r="J107">
        <v>495449.5</v>
      </c>
      <c r="K107">
        <v>3121876.2</v>
      </c>
      <c r="L107">
        <v>1232634.8</v>
      </c>
      <c r="M107">
        <v>8823356.5</v>
      </c>
      <c r="O107">
        <v>853697.6</v>
      </c>
      <c r="P107">
        <v>1000699.1</v>
      </c>
      <c r="Q107">
        <v>-147001.5</v>
      </c>
      <c r="R107">
        <v>1311035.6000000001</v>
      </c>
      <c r="S107">
        <v>319047.7</v>
      </c>
      <c r="T107">
        <v>991987.9</v>
      </c>
      <c r="U107">
        <v>660962.30000000005</v>
      </c>
      <c r="V107">
        <v>6658623.2999999998</v>
      </c>
      <c r="W107">
        <v>1088.9000000000001</v>
      </c>
      <c r="X107">
        <v>5620901.5999999996</v>
      </c>
      <c r="Y107">
        <v>1036632.8</v>
      </c>
      <c r="Z107">
        <v>8823356.5</v>
      </c>
    </row>
    <row r="108" spans="1:26" x14ac:dyDescent="0.25">
      <c r="A108" t="s">
        <v>687</v>
      </c>
      <c r="B108">
        <v>2019</v>
      </c>
      <c r="D108">
        <v>4515775.9000000004</v>
      </c>
      <c r="E108">
        <v>732920.9</v>
      </c>
      <c r="F108">
        <v>663843.69999999995</v>
      </c>
      <c r="G108">
        <v>3119011.4</v>
      </c>
      <c r="H108">
        <v>7724939</v>
      </c>
      <c r="I108">
        <v>3452689.5</v>
      </c>
      <c r="J108">
        <v>571350.4</v>
      </c>
      <c r="K108">
        <v>3700899.1</v>
      </c>
      <c r="L108">
        <v>1836985.3</v>
      </c>
      <c r="M108">
        <v>12240714.9</v>
      </c>
      <c r="O108">
        <v>641598.4</v>
      </c>
      <c r="P108">
        <v>1075965.3</v>
      </c>
      <c r="Q108">
        <v>-434366.8</v>
      </c>
      <c r="R108">
        <v>3018322.6</v>
      </c>
      <c r="S108">
        <v>2165980.2000000002</v>
      </c>
      <c r="T108">
        <v>852342.5</v>
      </c>
      <c r="U108">
        <v>632232</v>
      </c>
      <c r="V108">
        <v>8580793.9000000004</v>
      </c>
      <c r="W108">
        <v>35124</v>
      </c>
      <c r="X108">
        <v>6896012.5</v>
      </c>
      <c r="Y108">
        <v>1649657.3</v>
      </c>
      <c r="Z108">
        <v>12240714.9</v>
      </c>
    </row>
    <row r="109" spans="1:26" x14ac:dyDescent="0.25">
      <c r="A109" t="s">
        <v>687</v>
      </c>
      <c r="B109">
        <v>2020</v>
      </c>
      <c r="D109">
        <v>4521599.9000000004</v>
      </c>
      <c r="E109">
        <v>751477.2</v>
      </c>
      <c r="F109">
        <v>587055.30000000005</v>
      </c>
      <c r="G109">
        <v>3183067.4</v>
      </c>
      <c r="H109">
        <v>7829720.4000000004</v>
      </c>
      <c r="I109">
        <v>3602227.2000000002</v>
      </c>
      <c r="J109">
        <v>418001.9</v>
      </c>
      <c r="K109">
        <v>3809491.3</v>
      </c>
      <c r="L109">
        <v>2034430.5</v>
      </c>
      <c r="M109">
        <v>12351320.300000001</v>
      </c>
      <c r="O109">
        <v>876530.4</v>
      </c>
      <c r="P109">
        <v>1064110.2</v>
      </c>
      <c r="Q109">
        <v>-187579.8</v>
      </c>
      <c r="R109">
        <v>3200435.9</v>
      </c>
      <c r="S109">
        <v>2444327.1</v>
      </c>
      <c r="T109">
        <v>756108.80000000005</v>
      </c>
      <c r="U109">
        <v>567371</v>
      </c>
      <c r="V109">
        <v>8274354.0999999996</v>
      </c>
      <c r="W109">
        <v>57895</v>
      </c>
      <c r="X109">
        <v>6245713.0999999996</v>
      </c>
      <c r="Y109">
        <v>1970746</v>
      </c>
      <c r="Z109">
        <v>12351320.300000001</v>
      </c>
    </row>
    <row r="110" spans="1:26" x14ac:dyDescent="0.25">
      <c r="A110" t="s">
        <v>204</v>
      </c>
      <c r="B110">
        <v>2011</v>
      </c>
      <c r="D110">
        <v>736018.13399999996</v>
      </c>
      <c r="E110">
        <v>47585.756000000001</v>
      </c>
      <c r="F110">
        <v>684152.15700000001</v>
      </c>
      <c r="G110">
        <v>4280.2209999999995</v>
      </c>
      <c r="H110">
        <v>1877376.287</v>
      </c>
      <c r="I110">
        <v>775105.55599999998</v>
      </c>
      <c r="J110">
        <v>25086.131000000001</v>
      </c>
      <c r="K110">
        <v>1077184.601</v>
      </c>
      <c r="L110">
        <v>988442.47600000002</v>
      </c>
      <c r="M110">
        <v>2613394.4210000001</v>
      </c>
      <c r="O110">
        <v>1867036.733</v>
      </c>
      <c r="P110">
        <v>258779.97899999999</v>
      </c>
      <c r="Q110">
        <v>1608256.7549999999</v>
      </c>
      <c r="R110">
        <v>385143.53600000002</v>
      </c>
      <c r="S110">
        <v>19861.363000000001</v>
      </c>
      <c r="T110">
        <v>365282.17300000001</v>
      </c>
      <c r="U110">
        <v>351727.27799999999</v>
      </c>
      <c r="V110">
        <v>361214.152</v>
      </c>
      <c r="W110">
        <v>0</v>
      </c>
      <c r="X110">
        <v>131330.83900000001</v>
      </c>
      <c r="Y110">
        <v>229883.31200000001</v>
      </c>
      <c r="Z110">
        <v>2613394.4210000001</v>
      </c>
    </row>
    <row r="111" spans="1:26" x14ac:dyDescent="0.25">
      <c r="A111" t="s">
        <v>204</v>
      </c>
      <c r="B111">
        <v>2012</v>
      </c>
      <c r="D111">
        <v>934991.45700000005</v>
      </c>
      <c r="E111">
        <v>40707.447</v>
      </c>
      <c r="F111">
        <v>726292.73100000003</v>
      </c>
      <c r="G111">
        <v>167991.28</v>
      </c>
      <c r="H111">
        <v>2083845.7720000001</v>
      </c>
      <c r="I111">
        <v>818856.554</v>
      </c>
      <c r="J111">
        <v>24774.373</v>
      </c>
      <c r="K111">
        <v>1240214.845</v>
      </c>
      <c r="L111">
        <v>1134706.389</v>
      </c>
      <c r="M111">
        <v>3018837.2289999998</v>
      </c>
      <c r="O111">
        <v>2213856.8050000002</v>
      </c>
      <c r="P111">
        <v>263879.99099999998</v>
      </c>
      <c r="Q111">
        <v>1949976.814</v>
      </c>
      <c r="R111">
        <v>400997.31099999999</v>
      </c>
      <c r="S111">
        <v>6726.3010000000004</v>
      </c>
      <c r="T111">
        <v>394271.01</v>
      </c>
      <c r="U111">
        <v>379570.25599999999</v>
      </c>
      <c r="V111">
        <v>403983.11300000001</v>
      </c>
      <c r="W111">
        <v>0</v>
      </c>
      <c r="X111">
        <v>162389.10699999999</v>
      </c>
      <c r="Y111">
        <v>241594.00599999999</v>
      </c>
      <c r="Z111">
        <v>3018837.2289999998</v>
      </c>
    </row>
    <row r="112" spans="1:26" x14ac:dyDescent="0.25">
      <c r="A112" t="s">
        <v>204</v>
      </c>
      <c r="B112">
        <v>2013</v>
      </c>
      <c r="D112">
        <v>1226152.2626</v>
      </c>
      <c r="E112">
        <v>51884.498899999999</v>
      </c>
      <c r="F112">
        <v>918094.42879999999</v>
      </c>
      <c r="G112">
        <v>256173.33489999999</v>
      </c>
      <c r="H112">
        <v>2206346.1836999999</v>
      </c>
      <c r="I112">
        <v>924909.94079999998</v>
      </c>
      <c r="J112">
        <v>24000.476699999999</v>
      </c>
      <c r="K112">
        <v>1257435.7662</v>
      </c>
      <c r="L112">
        <v>1151547.0918000001</v>
      </c>
      <c r="M112">
        <v>3432498.4462000001</v>
      </c>
      <c r="O112">
        <v>2557222.3132000002</v>
      </c>
      <c r="P112">
        <v>275819.99300000002</v>
      </c>
      <c r="Q112">
        <v>2281402.3202</v>
      </c>
      <c r="R112">
        <v>456784.11129999999</v>
      </c>
      <c r="S112">
        <v>75.850499999999997</v>
      </c>
      <c r="T112">
        <v>456708.26079999999</v>
      </c>
      <c r="U112">
        <v>418286.53580000001</v>
      </c>
      <c r="V112">
        <v>418492.02169999998</v>
      </c>
      <c r="W112">
        <v>0</v>
      </c>
      <c r="X112">
        <v>170448.4811</v>
      </c>
      <c r="Y112">
        <v>248043.54060000001</v>
      </c>
      <c r="Z112">
        <v>3432498.4462000001</v>
      </c>
    </row>
    <row r="113" spans="1:26" x14ac:dyDescent="0.25">
      <c r="A113" t="s">
        <v>204</v>
      </c>
      <c r="B113">
        <v>2014</v>
      </c>
      <c r="D113">
        <v>1137957.0660999999</v>
      </c>
      <c r="E113">
        <v>43156.419900000001</v>
      </c>
      <c r="F113">
        <v>841147.1067</v>
      </c>
      <c r="G113">
        <v>253653.53950000001</v>
      </c>
      <c r="H113">
        <v>2212983.6557999998</v>
      </c>
      <c r="I113">
        <v>877846.93960000004</v>
      </c>
      <c r="J113">
        <v>20117.6469</v>
      </c>
      <c r="K113">
        <v>1315019.0693000001</v>
      </c>
      <c r="L113">
        <v>1166040.4271</v>
      </c>
      <c r="M113">
        <v>3350940.7218999998</v>
      </c>
      <c r="O113">
        <v>2504529.2751000002</v>
      </c>
      <c r="P113">
        <v>242820.11989999999</v>
      </c>
      <c r="Q113">
        <v>2261709.1551999999</v>
      </c>
      <c r="R113">
        <v>499297.65740000003</v>
      </c>
      <c r="S113">
        <v>269.53030000000001</v>
      </c>
      <c r="T113">
        <v>499028.12699999998</v>
      </c>
      <c r="U113">
        <v>464831.76949999999</v>
      </c>
      <c r="V113">
        <v>347113.78950000001</v>
      </c>
      <c r="W113">
        <v>0</v>
      </c>
      <c r="X113">
        <v>148476.00459999999</v>
      </c>
      <c r="Y113">
        <v>198637.7849</v>
      </c>
      <c r="Z113">
        <v>3350940.7218999998</v>
      </c>
    </row>
    <row r="114" spans="1:26" x14ac:dyDescent="0.25">
      <c r="A114" t="s">
        <v>204</v>
      </c>
      <c r="B114">
        <v>2015</v>
      </c>
      <c r="D114">
        <v>1139046.865</v>
      </c>
      <c r="E114">
        <v>36554.188999999998</v>
      </c>
      <c r="F114">
        <v>802723.50399999996</v>
      </c>
      <c r="G114">
        <v>299769.17300000001</v>
      </c>
      <c r="H114">
        <v>2255140.67</v>
      </c>
      <c r="I114">
        <v>846109.28500000003</v>
      </c>
      <c r="J114">
        <v>16064.856</v>
      </c>
      <c r="K114">
        <v>1392966.5290000001</v>
      </c>
      <c r="L114">
        <v>1233284.7320000001</v>
      </c>
      <c r="M114">
        <v>3394187.5359999998</v>
      </c>
      <c r="O114">
        <v>2547098.4210000001</v>
      </c>
      <c r="P114">
        <v>435479.97499999998</v>
      </c>
      <c r="Q114">
        <v>2111618.446</v>
      </c>
      <c r="R114">
        <v>499981.09100000001</v>
      </c>
      <c r="S114">
        <v>141.53100000000001</v>
      </c>
      <c r="T114">
        <v>499839.56</v>
      </c>
      <c r="U114">
        <v>469757.69199999998</v>
      </c>
      <c r="V114">
        <v>347108.02299999999</v>
      </c>
      <c r="W114">
        <v>0</v>
      </c>
      <c r="X114">
        <v>128855.258</v>
      </c>
      <c r="Y114">
        <v>218252.76500000001</v>
      </c>
      <c r="Z114">
        <v>3394187.5359999998</v>
      </c>
    </row>
    <row r="115" spans="1:26" x14ac:dyDescent="0.25">
      <c r="A115" t="s">
        <v>204</v>
      </c>
      <c r="B115">
        <v>2016</v>
      </c>
      <c r="D115">
        <v>1213351.8672</v>
      </c>
      <c r="E115">
        <v>37144.3603</v>
      </c>
      <c r="F115">
        <v>800699.29610000004</v>
      </c>
      <c r="G115">
        <v>375508.2108</v>
      </c>
      <c r="H115">
        <v>2384036.9465000001</v>
      </c>
      <c r="I115">
        <v>848795.75080000004</v>
      </c>
      <c r="J115">
        <v>27579.460899999998</v>
      </c>
      <c r="K115">
        <v>1507661.7348</v>
      </c>
      <c r="L115">
        <v>1336603.5123000001</v>
      </c>
      <c r="M115">
        <v>3597388.8136</v>
      </c>
      <c r="O115">
        <v>2678615.6094</v>
      </c>
      <c r="P115">
        <v>421639.82390000002</v>
      </c>
      <c r="Q115">
        <v>2256975.7855000002</v>
      </c>
      <c r="R115">
        <v>502616.80619999999</v>
      </c>
      <c r="S115">
        <v>149.68209999999999</v>
      </c>
      <c r="T115">
        <v>502467.12410000002</v>
      </c>
      <c r="U115">
        <v>474633.62520000001</v>
      </c>
      <c r="V115">
        <v>416156.39799999999</v>
      </c>
      <c r="W115">
        <v>0</v>
      </c>
      <c r="X115">
        <v>145684.992</v>
      </c>
      <c r="Y115">
        <v>270471.40600000002</v>
      </c>
      <c r="Z115">
        <v>3597388.8136</v>
      </c>
    </row>
    <row r="116" spans="1:26" x14ac:dyDescent="0.25">
      <c r="A116" t="s">
        <v>204</v>
      </c>
      <c r="B116">
        <v>2017</v>
      </c>
      <c r="D116">
        <v>1322556.3883</v>
      </c>
      <c r="E116">
        <v>47142.0677</v>
      </c>
      <c r="F116">
        <v>902217.47849999997</v>
      </c>
      <c r="G116">
        <v>373196.84210000001</v>
      </c>
      <c r="H116">
        <v>2942402.3508000001</v>
      </c>
      <c r="I116">
        <v>935755.89110000001</v>
      </c>
      <c r="J116">
        <v>59259.790500000003</v>
      </c>
      <c r="K116">
        <v>1947386.6691000001</v>
      </c>
      <c r="L116">
        <v>1809898.966</v>
      </c>
      <c r="M116">
        <v>4264958.7390999999</v>
      </c>
      <c r="O116">
        <v>3191186.2536999998</v>
      </c>
      <c r="P116">
        <v>479719.8296</v>
      </c>
      <c r="Q116">
        <v>2711466.4240999999</v>
      </c>
      <c r="R116">
        <v>605904.13419999997</v>
      </c>
      <c r="S116">
        <v>887.48170000000005</v>
      </c>
      <c r="T116">
        <v>605016.65249999997</v>
      </c>
      <c r="U116">
        <v>577734.98580000002</v>
      </c>
      <c r="V116">
        <v>467868.35119999998</v>
      </c>
      <c r="W116">
        <v>0</v>
      </c>
      <c r="X116">
        <v>147299.17300000001</v>
      </c>
      <c r="Y116">
        <v>320569.17820000002</v>
      </c>
      <c r="Z116">
        <v>4264958.7390999999</v>
      </c>
    </row>
    <row r="117" spans="1:26" x14ac:dyDescent="0.25">
      <c r="A117" t="s">
        <v>204</v>
      </c>
      <c r="B117">
        <v>2018</v>
      </c>
      <c r="D117">
        <v>1276890.9034</v>
      </c>
      <c r="E117">
        <v>40570.805399999997</v>
      </c>
      <c r="F117">
        <v>889333.39809999999</v>
      </c>
      <c r="G117">
        <v>346986.6998</v>
      </c>
      <c r="H117">
        <v>3039054.8064000001</v>
      </c>
      <c r="I117">
        <v>959087.97829999996</v>
      </c>
      <c r="J117">
        <v>60545.340499999998</v>
      </c>
      <c r="K117">
        <v>2019421.4876000001</v>
      </c>
      <c r="L117">
        <v>1854929.5597000001</v>
      </c>
      <c r="M117">
        <v>4315945.7098000003</v>
      </c>
      <c r="O117">
        <v>3219844.6724999999</v>
      </c>
      <c r="P117">
        <v>458000.23080000002</v>
      </c>
      <c r="Q117">
        <v>2761844.4416999999</v>
      </c>
      <c r="R117">
        <v>612385.23860000004</v>
      </c>
      <c r="S117">
        <v>846.15539999999999</v>
      </c>
      <c r="T117">
        <v>611539.08319999999</v>
      </c>
      <c r="U117">
        <v>587024.62080000003</v>
      </c>
      <c r="V117">
        <v>483715.79869999998</v>
      </c>
      <c r="W117">
        <v>0</v>
      </c>
      <c r="X117">
        <v>170776.83609999999</v>
      </c>
      <c r="Y117">
        <v>312938.96269999997</v>
      </c>
      <c r="Z117">
        <v>4315945.7098000003</v>
      </c>
    </row>
    <row r="118" spans="1:26" x14ac:dyDescent="0.25">
      <c r="A118" t="s">
        <v>204</v>
      </c>
      <c r="B118">
        <v>2019</v>
      </c>
      <c r="D118">
        <v>1616719.5549000001</v>
      </c>
      <c r="E118">
        <v>147772.01680000001</v>
      </c>
      <c r="F118">
        <v>968923.38659999997</v>
      </c>
      <c r="G118">
        <v>500024.15149999998</v>
      </c>
      <c r="H118">
        <v>2932384.7999</v>
      </c>
      <c r="I118">
        <v>1024946.2139</v>
      </c>
      <c r="J118">
        <v>67016.418300000005</v>
      </c>
      <c r="K118">
        <v>1840422.1677000001</v>
      </c>
      <c r="L118">
        <v>1636589.1281000001</v>
      </c>
      <c r="M118">
        <v>4549104.3547999999</v>
      </c>
      <c r="O118">
        <v>3354179.8791999999</v>
      </c>
      <c r="P118">
        <v>449359.94150000002</v>
      </c>
      <c r="Q118">
        <v>2904819.9377000001</v>
      </c>
      <c r="R118">
        <v>664057.3811</v>
      </c>
      <c r="S118">
        <v>656.06550000000004</v>
      </c>
      <c r="T118">
        <v>663401.31559999997</v>
      </c>
      <c r="U118">
        <v>639298.77170000004</v>
      </c>
      <c r="V118">
        <v>530867.09450000001</v>
      </c>
      <c r="W118">
        <v>0</v>
      </c>
      <c r="X118">
        <v>214505.3383</v>
      </c>
      <c r="Y118">
        <v>316361.7562</v>
      </c>
      <c r="Z118">
        <v>4549104.3547999999</v>
      </c>
    </row>
    <row r="119" spans="1:26" x14ac:dyDescent="0.25">
      <c r="A119" t="s">
        <v>204</v>
      </c>
      <c r="B119">
        <v>2020</v>
      </c>
      <c r="D119">
        <v>1737527.2050000001</v>
      </c>
      <c r="E119">
        <v>183042.72099999999</v>
      </c>
      <c r="F119">
        <v>1003228.53</v>
      </c>
      <c r="G119">
        <v>551255.95400000003</v>
      </c>
      <c r="H119">
        <v>3104395.5690000001</v>
      </c>
      <c r="I119">
        <v>969132.34900000005</v>
      </c>
      <c r="J119">
        <v>62229.887000000002</v>
      </c>
      <c r="K119">
        <v>2073033.3330000001</v>
      </c>
      <c r="L119">
        <v>1891442.27</v>
      </c>
      <c r="M119">
        <v>4841922.7740000002</v>
      </c>
      <c r="O119">
        <v>3519282.7510000002</v>
      </c>
      <c r="P119">
        <v>490839.72</v>
      </c>
      <c r="Q119">
        <v>3028443.031</v>
      </c>
      <c r="R119">
        <v>786046.68</v>
      </c>
      <c r="S119">
        <v>1878.6890000000001</v>
      </c>
      <c r="T119">
        <v>784167.99100000004</v>
      </c>
      <c r="U119">
        <v>762771.06</v>
      </c>
      <c r="V119">
        <v>536593.34400000004</v>
      </c>
      <c r="W119">
        <v>0</v>
      </c>
      <c r="X119">
        <v>220753.93700000001</v>
      </c>
      <c r="Y119">
        <v>315839.40700000001</v>
      </c>
      <c r="Z119">
        <v>4841922.7740000002</v>
      </c>
    </row>
    <row r="120" spans="1:26" x14ac:dyDescent="0.25">
      <c r="A120" t="s">
        <v>524</v>
      </c>
      <c r="B120">
        <v>2011</v>
      </c>
      <c r="D120">
        <v>494157.07400000002</v>
      </c>
      <c r="E120">
        <v>8169.9939999999997</v>
      </c>
      <c r="F120">
        <v>325301.065</v>
      </c>
      <c r="G120">
        <v>160686.014</v>
      </c>
      <c r="H120">
        <v>1000683.243</v>
      </c>
      <c r="I120">
        <v>626906.223</v>
      </c>
      <c r="J120">
        <v>1553.4069999999999</v>
      </c>
      <c r="K120">
        <v>372223.61300000001</v>
      </c>
      <c r="L120">
        <v>300723.74699999997</v>
      </c>
      <c r="M120">
        <v>1494840.3160000001</v>
      </c>
      <c r="O120">
        <v>468298.31099999999</v>
      </c>
      <c r="P120">
        <v>16042.781000000001</v>
      </c>
      <c r="Q120">
        <v>452255.52899999998</v>
      </c>
      <c r="R120">
        <v>350759.674</v>
      </c>
      <c r="S120">
        <v>269320.86599999998</v>
      </c>
      <c r="T120">
        <v>81438.808000000005</v>
      </c>
      <c r="U120">
        <v>81438.808000000005</v>
      </c>
      <c r="V120">
        <v>675782.33100000001</v>
      </c>
      <c r="W120">
        <v>47721.79</v>
      </c>
      <c r="X120">
        <v>578071.23600000003</v>
      </c>
      <c r="Y120">
        <v>49989.305999999997</v>
      </c>
      <c r="Z120">
        <v>1494840.3160000001</v>
      </c>
    </row>
    <row r="121" spans="1:26" x14ac:dyDescent="0.25">
      <c r="A121" t="s">
        <v>524</v>
      </c>
      <c r="B121">
        <v>2012</v>
      </c>
      <c r="D121">
        <v>543062.397</v>
      </c>
      <c r="E121">
        <v>12574.156999999999</v>
      </c>
      <c r="F121">
        <v>388293.05200000003</v>
      </c>
      <c r="G121">
        <v>142195.18900000001</v>
      </c>
      <c r="H121">
        <v>970852.97100000002</v>
      </c>
      <c r="I121">
        <v>644904.94099999999</v>
      </c>
      <c r="J121">
        <v>2547.922</v>
      </c>
      <c r="K121">
        <v>323400.10700000002</v>
      </c>
      <c r="L121">
        <v>234705.55600000001</v>
      </c>
      <c r="M121">
        <v>1513915.368</v>
      </c>
      <c r="O121">
        <v>537046.12399999995</v>
      </c>
      <c r="P121">
        <v>15526.799000000001</v>
      </c>
      <c r="Q121">
        <v>521519.32500000001</v>
      </c>
      <c r="R121">
        <v>261874.49799999999</v>
      </c>
      <c r="S121">
        <v>188550.89600000001</v>
      </c>
      <c r="T121">
        <v>73323.601999999999</v>
      </c>
      <c r="U121">
        <v>73238.59</v>
      </c>
      <c r="V121">
        <v>714994.74600000004</v>
      </c>
      <c r="W121">
        <v>110636.204</v>
      </c>
      <c r="X121">
        <v>562575.30000000005</v>
      </c>
      <c r="Y121">
        <v>41783.241000000002</v>
      </c>
      <c r="Z121">
        <v>1513915.368</v>
      </c>
    </row>
    <row r="122" spans="1:26" x14ac:dyDescent="0.25">
      <c r="A122" t="s">
        <v>524</v>
      </c>
      <c r="B122">
        <v>2013</v>
      </c>
      <c r="D122">
        <v>648987.28599999996</v>
      </c>
      <c r="E122">
        <v>14406.040999999999</v>
      </c>
      <c r="F122">
        <v>444863.07699999999</v>
      </c>
      <c r="G122">
        <v>189718.16699999999</v>
      </c>
      <c r="H122">
        <v>1188194.9180000001</v>
      </c>
      <c r="I122">
        <v>712061.67299999995</v>
      </c>
      <c r="J122">
        <v>2056.453</v>
      </c>
      <c r="K122">
        <v>474076.79300000001</v>
      </c>
      <c r="L122">
        <v>359698.14399999997</v>
      </c>
      <c r="M122">
        <v>1837182.2039999999</v>
      </c>
      <c r="O122">
        <v>705376.51899999997</v>
      </c>
      <c r="P122">
        <v>15832.799000000001</v>
      </c>
      <c r="Q122">
        <v>689543.71900000004</v>
      </c>
      <c r="R122">
        <v>269693.11700000003</v>
      </c>
      <c r="S122">
        <v>174836.32699999999</v>
      </c>
      <c r="T122">
        <v>94856.79</v>
      </c>
      <c r="U122">
        <v>94856.79</v>
      </c>
      <c r="V122">
        <v>862112.56799999997</v>
      </c>
      <c r="W122">
        <v>122871.461</v>
      </c>
      <c r="X122">
        <v>669205.38</v>
      </c>
      <c r="Y122">
        <v>70035.726999999999</v>
      </c>
      <c r="Z122">
        <v>1837182.2039999999</v>
      </c>
    </row>
    <row r="123" spans="1:26" x14ac:dyDescent="0.25">
      <c r="A123" t="s">
        <v>524</v>
      </c>
      <c r="B123">
        <v>2014</v>
      </c>
      <c r="D123">
        <v>763602.56900000002</v>
      </c>
      <c r="E123">
        <v>17497.175999999999</v>
      </c>
      <c r="F123">
        <v>550742.46600000001</v>
      </c>
      <c r="G123">
        <v>195362.92600000001</v>
      </c>
      <c r="H123">
        <v>1216663.7890000001</v>
      </c>
      <c r="I123">
        <v>832666.73499999999</v>
      </c>
      <c r="J123">
        <v>3155.0230000000001</v>
      </c>
      <c r="K123">
        <v>380842.03</v>
      </c>
      <c r="L123">
        <v>251312.92199999999</v>
      </c>
      <c r="M123">
        <v>1980266.358</v>
      </c>
      <c r="O123">
        <v>886359.64</v>
      </c>
      <c r="P123">
        <v>16549.2</v>
      </c>
      <c r="Q123">
        <v>869810.44</v>
      </c>
      <c r="R123">
        <v>280310.86</v>
      </c>
      <c r="S123">
        <v>116552.296</v>
      </c>
      <c r="T123">
        <v>163758.56400000001</v>
      </c>
      <c r="U123">
        <v>163758.56400000001</v>
      </c>
      <c r="V123">
        <v>813595.85800000001</v>
      </c>
      <c r="W123">
        <v>86521.974000000002</v>
      </c>
      <c r="X123">
        <v>655302.50399999996</v>
      </c>
      <c r="Y123">
        <v>71771.380999999994</v>
      </c>
      <c r="Z123">
        <v>1980266.358</v>
      </c>
    </row>
    <row r="124" spans="1:26" x14ac:dyDescent="0.25">
      <c r="A124" t="s">
        <v>524</v>
      </c>
      <c r="B124">
        <v>2015</v>
      </c>
      <c r="D124">
        <v>739573.98400000005</v>
      </c>
      <c r="E124">
        <v>13041.839</v>
      </c>
      <c r="F124">
        <v>536155.43000000005</v>
      </c>
      <c r="G124">
        <v>190376.715</v>
      </c>
      <c r="H124">
        <v>1273428.672</v>
      </c>
      <c r="I124">
        <v>891740.85900000005</v>
      </c>
      <c r="J124">
        <v>3315.0970000000002</v>
      </c>
      <c r="K124">
        <v>378372.71500000003</v>
      </c>
      <c r="L124">
        <v>215189.755</v>
      </c>
      <c r="M124">
        <v>2013002.656</v>
      </c>
      <c r="O124">
        <v>932571.897</v>
      </c>
      <c r="P124">
        <v>14569.207</v>
      </c>
      <c r="Q124">
        <v>918002.68900000001</v>
      </c>
      <c r="R124">
        <v>167081.63800000001</v>
      </c>
      <c r="S124">
        <v>69022.832999999999</v>
      </c>
      <c r="T124">
        <v>98058.804999999993</v>
      </c>
      <c r="U124">
        <v>98058.804999999993</v>
      </c>
      <c r="V124">
        <v>913349.12100000004</v>
      </c>
      <c r="W124">
        <v>35658.014000000003</v>
      </c>
      <c r="X124">
        <v>818188.853</v>
      </c>
      <c r="Y124">
        <v>59502.252999999997</v>
      </c>
      <c r="Z124">
        <v>2013002.656</v>
      </c>
    </row>
    <row r="125" spans="1:26" x14ac:dyDescent="0.25">
      <c r="A125" t="s">
        <v>524</v>
      </c>
      <c r="B125">
        <v>2016</v>
      </c>
      <c r="D125">
        <v>736474.20299999998</v>
      </c>
      <c r="E125">
        <v>10984.71</v>
      </c>
      <c r="F125">
        <v>524248.505</v>
      </c>
      <c r="G125">
        <v>201240.98800000001</v>
      </c>
      <c r="H125">
        <v>1215620.5209999999</v>
      </c>
      <c r="I125">
        <v>843606.85600000003</v>
      </c>
      <c r="J125">
        <v>4072.8980000000001</v>
      </c>
      <c r="K125">
        <v>367940.76699999999</v>
      </c>
      <c r="L125">
        <v>228558.204</v>
      </c>
      <c r="M125">
        <v>1952094.7239999999</v>
      </c>
      <c r="O125">
        <v>954654.26500000001</v>
      </c>
      <c r="P125">
        <v>13064.398999999999</v>
      </c>
      <c r="Q125">
        <v>941589.86600000004</v>
      </c>
      <c r="R125">
        <v>133119.652</v>
      </c>
      <c r="S125">
        <v>27547.375</v>
      </c>
      <c r="T125">
        <v>105572.27800000001</v>
      </c>
      <c r="U125">
        <v>105572.27800000001</v>
      </c>
      <c r="V125">
        <v>864320.80700000003</v>
      </c>
      <c r="W125">
        <v>18011.933000000001</v>
      </c>
      <c r="X125">
        <v>793763.33400000003</v>
      </c>
      <c r="Y125">
        <v>52545.54</v>
      </c>
      <c r="Z125">
        <v>1952094.7239999999</v>
      </c>
    </row>
    <row r="126" spans="1:26" x14ac:dyDescent="0.25">
      <c r="A126" t="s">
        <v>524</v>
      </c>
      <c r="B126">
        <v>2017</v>
      </c>
      <c r="D126">
        <v>771850.89599999995</v>
      </c>
      <c r="E126">
        <v>10947.195</v>
      </c>
      <c r="F126">
        <v>544107.33100000001</v>
      </c>
      <c r="G126">
        <v>216796.37</v>
      </c>
      <c r="H126">
        <v>1257765.1259999999</v>
      </c>
      <c r="I126">
        <v>841606.15899999999</v>
      </c>
      <c r="J126">
        <v>5431.4840000000004</v>
      </c>
      <c r="K126">
        <v>410727.48300000001</v>
      </c>
      <c r="L126">
        <v>300073.83100000001</v>
      </c>
      <c r="M126">
        <v>2029616.0220000001</v>
      </c>
      <c r="O126">
        <v>1044688.8810000001</v>
      </c>
      <c r="P126">
        <v>12649.195</v>
      </c>
      <c r="Q126">
        <v>1032039.686</v>
      </c>
      <c r="R126">
        <v>113834.74</v>
      </c>
      <c r="S126">
        <v>20442.152999999998</v>
      </c>
      <c r="T126">
        <v>93392.587</v>
      </c>
      <c r="U126">
        <v>93392.587</v>
      </c>
      <c r="V126">
        <v>871092.40099999995</v>
      </c>
      <c r="W126">
        <v>4825.3829999999998</v>
      </c>
      <c r="X126">
        <v>795695.076</v>
      </c>
      <c r="Y126">
        <v>70571.941000000006</v>
      </c>
      <c r="Z126">
        <v>2029616.0220000001</v>
      </c>
    </row>
    <row r="127" spans="1:26" x14ac:dyDescent="0.25">
      <c r="A127" t="s">
        <v>524</v>
      </c>
      <c r="B127">
        <v>2018</v>
      </c>
      <c r="D127">
        <v>924645.21600000001</v>
      </c>
      <c r="E127">
        <v>12015.636</v>
      </c>
      <c r="F127">
        <v>620425.43299999996</v>
      </c>
      <c r="G127">
        <v>292204.147</v>
      </c>
      <c r="H127">
        <v>1639437.0160000001</v>
      </c>
      <c r="I127">
        <v>1020558.4790000001</v>
      </c>
      <c r="J127">
        <v>8447.8140000000003</v>
      </c>
      <c r="K127">
        <v>610430.723</v>
      </c>
      <c r="L127">
        <v>403614.99300000002</v>
      </c>
      <c r="M127">
        <v>2564082.2319999998</v>
      </c>
      <c r="O127">
        <v>1457586.879</v>
      </c>
      <c r="P127">
        <v>13740.007</v>
      </c>
      <c r="Q127">
        <v>1443846.8729999999</v>
      </c>
      <c r="R127">
        <v>177086.93400000001</v>
      </c>
      <c r="S127">
        <v>33163.796999999999</v>
      </c>
      <c r="T127">
        <v>143923.13800000001</v>
      </c>
      <c r="U127">
        <v>143421.62700000001</v>
      </c>
      <c r="V127">
        <v>929408.41799999995</v>
      </c>
      <c r="W127">
        <v>14555.246999999999</v>
      </c>
      <c r="X127">
        <v>812628.66399999999</v>
      </c>
      <c r="Y127">
        <v>102224.507</v>
      </c>
      <c r="Z127">
        <v>2564082.2319999998</v>
      </c>
    </row>
    <row r="128" spans="1:26" x14ac:dyDescent="0.25">
      <c r="A128" t="s">
        <v>524</v>
      </c>
      <c r="B128">
        <v>2019</v>
      </c>
      <c r="D128">
        <v>939342.81700000004</v>
      </c>
      <c r="E128">
        <v>11424.103999999999</v>
      </c>
      <c r="F128">
        <v>621959.94499999995</v>
      </c>
      <c r="G128">
        <v>305958.76799999998</v>
      </c>
      <c r="H128">
        <v>1726281.3189999999</v>
      </c>
      <c r="I128">
        <v>1050970.07</v>
      </c>
      <c r="J128">
        <v>6539.5529999999999</v>
      </c>
      <c r="K128">
        <v>668771.696</v>
      </c>
      <c r="L128">
        <v>497535.14299999998</v>
      </c>
      <c r="M128">
        <v>2665624.1359999999</v>
      </c>
      <c r="O128">
        <v>1607305.294</v>
      </c>
      <c r="P128">
        <v>13480.798000000001</v>
      </c>
      <c r="Q128">
        <v>1593824.496</v>
      </c>
      <c r="R128">
        <v>159909.28</v>
      </c>
      <c r="S128">
        <v>2122.1019999999999</v>
      </c>
      <c r="T128">
        <v>157787.17800000001</v>
      </c>
      <c r="U128">
        <v>156622.63399999999</v>
      </c>
      <c r="V128">
        <v>898409.56200000003</v>
      </c>
      <c r="W128">
        <v>6638.8029999999999</v>
      </c>
      <c r="X128">
        <v>781359.86499999999</v>
      </c>
      <c r="Y128">
        <v>110410.893</v>
      </c>
      <c r="Z128">
        <v>2665624.1359999999</v>
      </c>
    </row>
    <row r="129" spans="1:26" x14ac:dyDescent="0.25">
      <c r="A129" t="s">
        <v>524</v>
      </c>
      <c r="B129">
        <v>2020</v>
      </c>
      <c r="D129">
        <v>1010403.6732</v>
      </c>
      <c r="E129">
        <v>10962.7876</v>
      </c>
      <c r="F129">
        <v>681824.97180000006</v>
      </c>
      <c r="G129">
        <v>317615.91379999998</v>
      </c>
      <c r="H129">
        <v>2166603.9929999998</v>
      </c>
      <c r="I129">
        <v>1148393.3628</v>
      </c>
      <c r="J129">
        <v>6100.4850999999999</v>
      </c>
      <c r="K129">
        <v>1012110.1451</v>
      </c>
      <c r="L129">
        <v>820490.95129999996</v>
      </c>
      <c r="M129">
        <v>3177007.6661999999</v>
      </c>
      <c r="O129">
        <v>1968182.0936</v>
      </c>
      <c r="P129">
        <v>14725.1916</v>
      </c>
      <c r="Q129">
        <v>1953456.902</v>
      </c>
      <c r="R129">
        <v>207955.44930000001</v>
      </c>
      <c r="S129">
        <v>3395.3838000000001</v>
      </c>
      <c r="T129">
        <v>204560.0655</v>
      </c>
      <c r="U129">
        <v>202900.04810000001</v>
      </c>
      <c r="V129">
        <v>1000870.1233</v>
      </c>
      <c r="W129">
        <v>288.4495</v>
      </c>
      <c r="X129">
        <v>889322.65930000006</v>
      </c>
      <c r="Y129">
        <v>111259.0145</v>
      </c>
      <c r="Z129">
        <v>3177007.6661999999</v>
      </c>
    </row>
    <row r="130" spans="1:26" x14ac:dyDescent="0.25">
      <c r="A130" t="s">
        <v>688</v>
      </c>
      <c r="B130">
        <v>2011</v>
      </c>
      <c r="D130">
        <v>5640.8565399999998</v>
      </c>
      <c r="E130">
        <v>431.1053</v>
      </c>
      <c r="F130">
        <v>4318.5891000000001</v>
      </c>
      <c r="G130">
        <v>891.16213000000005</v>
      </c>
      <c r="H130">
        <v>3700.0135500000001</v>
      </c>
      <c r="I130">
        <v>827.26504</v>
      </c>
      <c r="J130">
        <v>1376.1206299999999</v>
      </c>
      <c r="K130">
        <v>1496.62788</v>
      </c>
      <c r="L130">
        <v>440.91818000000001</v>
      </c>
      <c r="M130">
        <v>9340.8700800000006</v>
      </c>
      <c r="O130">
        <v>2684.5671000000002</v>
      </c>
      <c r="P130">
        <v>626.26468999999997</v>
      </c>
      <c r="Q130">
        <v>2058.3024099999998</v>
      </c>
      <c r="R130">
        <v>6643.7651599999999</v>
      </c>
      <c r="S130">
        <v>4506.3794399999997</v>
      </c>
      <c r="T130">
        <v>2137.3857200000002</v>
      </c>
      <c r="U130">
        <v>2137.3857200000002</v>
      </c>
      <c r="V130">
        <v>12.53782</v>
      </c>
      <c r="W130">
        <v>0</v>
      </c>
      <c r="X130">
        <v>0</v>
      </c>
      <c r="Y130">
        <v>12.53782</v>
      </c>
      <c r="Z130">
        <v>9340.8700800000006</v>
      </c>
    </row>
    <row r="131" spans="1:26" x14ac:dyDescent="0.25">
      <c r="A131" t="s">
        <v>688</v>
      </c>
      <c r="B131">
        <v>2012</v>
      </c>
      <c r="D131">
        <v>5681.6760999999997</v>
      </c>
      <c r="E131">
        <v>407.93193000000002</v>
      </c>
      <c r="F131">
        <v>4381.8281200000001</v>
      </c>
      <c r="G131">
        <v>891.91603999999995</v>
      </c>
      <c r="H131">
        <v>4267.6360500000001</v>
      </c>
      <c r="I131">
        <v>841.8134</v>
      </c>
      <c r="J131">
        <v>1372.5579600000001</v>
      </c>
      <c r="K131">
        <v>2053.26469</v>
      </c>
      <c r="L131">
        <v>544.36830999999995</v>
      </c>
      <c r="M131">
        <v>9949.3121499999997</v>
      </c>
      <c r="O131">
        <v>2984.2685499999998</v>
      </c>
      <c r="P131">
        <v>648.27017999999998</v>
      </c>
      <c r="Q131">
        <v>2335.9983699999998</v>
      </c>
      <c r="R131">
        <v>6952.0306600000004</v>
      </c>
      <c r="S131">
        <v>4767.8240299999998</v>
      </c>
      <c r="T131">
        <v>2184.2066300000001</v>
      </c>
      <c r="U131">
        <v>2184.2066300000001</v>
      </c>
      <c r="V131">
        <v>13.01294</v>
      </c>
      <c r="W131">
        <v>0</v>
      </c>
      <c r="X131">
        <v>0</v>
      </c>
      <c r="Y131">
        <v>13.01294</v>
      </c>
      <c r="Z131">
        <v>9949.3121499999997</v>
      </c>
    </row>
    <row r="132" spans="1:26" x14ac:dyDescent="0.25">
      <c r="A132" t="s">
        <v>688</v>
      </c>
      <c r="B132">
        <v>2013</v>
      </c>
      <c r="D132">
        <v>5657.7849999999999</v>
      </c>
      <c r="E132">
        <v>402.98930000000001</v>
      </c>
      <c r="F132">
        <v>4257.3491000000004</v>
      </c>
      <c r="G132">
        <v>997.44659999999999</v>
      </c>
      <c r="H132">
        <v>4332.9332999999997</v>
      </c>
      <c r="I132">
        <v>863.42250000000001</v>
      </c>
      <c r="J132">
        <v>1384.0147999999999</v>
      </c>
      <c r="K132">
        <v>2085.4960999999998</v>
      </c>
      <c r="L132">
        <v>1514.5001</v>
      </c>
      <c r="M132">
        <v>9990.7183000000005</v>
      </c>
      <c r="O132">
        <v>3197.3063000000002</v>
      </c>
      <c r="P132">
        <v>601.60429999999997</v>
      </c>
      <c r="Q132">
        <v>2595.7020000000002</v>
      </c>
      <c r="R132">
        <v>4425.1526000000003</v>
      </c>
      <c r="S132">
        <v>2412.2354</v>
      </c>
      <c r="T132">
        <v>2012.9172000000001</v>
      </c>
      <c r="U132">
        <v>1990.7032999999999</v>
      </c>
      <c r="V132">
        <v>2368.2593999999999</v>
      </c>
      <c r="W132">
        <v>562.83420000000001</v>
      </c>
      <c r="X132">
        <v>586.83690000000001</v>
      </c>
      <c r="Y132">
        <v>1218.5882999999999</v>
      </c>
      <c r="Z132">
        <v>9990.7183000000005</v>
      </c>
    </row>
    <row r="133" spans="1:26" x14ac:dyDescent="0.25">
      <c r="A133" t="s">
        <v>688</v>
      </c>
      <c r="B133">
        <v>2014</v>
      </c>
      <c r="D133">
        <v>5778.2244000000001</v>
      </c>
      <c r="E133">
        <v>318.84280000000001</v>
      </c>
      <c r="F133">
        <v>4467.9269000000004</v>
      </c>
      <c r="G133">
        <v>991.4547</v>
      </c>
      <c r="H133">
        <v>3917.0529000000001</v>
      </c>
      <c r="I133">
        <v>1005.4987</v>
      </c>
      <c r="J133">
        <v>1415.6378</v>
      </c>
      <c r="K133">
        <v>1495.9165</v>
      </c>
      <c r="L133">
        <v>835.35209999999995</v>
      </c>
      <c r="M133">
        <v>9695.2772999999997</v>
      </c>
      <c r="O133">
        <v>3299.3398999999999</v>
      </c>
      <c r="P133">
        <v>582.255</v>
      </c>
      <c r="Q133">
        <v>2717.085</v>
      </c>
      <c r="R133">
        <v>4037.5214999999998</v>
      </c>
      <c r="S133">
        <v>2131.0569999999998</v>
      </c>
      <c r="T133">
        <v>1906.4645</v>
      </c>
      <c r="U133">
        <v>1896.1197</v>
      </c>
      <c r="V133">
        <v>2358.4159</v>
      </c>
      <c r="W133">
        <v>555.08309999999994</v>
      </c>
      <c r="X133">
        <v>688.27970000000005</v>
      </c>
      <c r="Y133">
        <v>1115.0532000000001</v>
      </c>
      <c r="Z133">
        <v>9695.2772999999997</v>
      </c>
    </row>
    <row r="134" spans="1:26" x14ac:dyDescent="0.25">
      <c r="A134" t="s">
        <v>688</v>
      </c>
      <c r="B134">
        <v>2015</v>
      </c>
      <c r="D134">
        <v>5522.0226000000002</v>
      </c>
      <c r="E134">
        <v>222.35059999999999</v>
      </c>
      <c r="F134">
        <v>4619.6322</v>
      </c>
      <c r="G134">
        <v>680.03980000000001</v>
      </c>
      <c r="H134">
        <v>4630.7204000000002</v>
      </c>
      <c r="I134">
        <v>1057.4132999999999</v>
      </c>
      <c r="J134">
        <v>1560.7987000000001</v>
      </c>
      <c r="K134">
        <v>2012.5084999999999</v>
      </c>
      <c r="L134">
        <v>1352.0445</v>
      </c>
      <c r="M134">
        <v>10152.7431</v>
      </c>
      <c r="O134">
        <v>3756.9200999999998</v>
      </c>
      <c r="P134">
        <v>593.73</v>
      </c>
      <c r="Q134">
        <v>3163.1900999999998</v>
      </c>
      <c r="R134">
        <v>4147.1313</v>
      </c>
      <c r="S134">
        <v>2225.1509000000001</v>
      </c>
      <c r="T134">
        <v>1921.9804999999999</v>
      </c>
      <c r="U134">
        <v>1921.9804999999999</v>
      </c>
      <c r="V134">
        <v>2248.6916000000001</v>
      </c>
      <c r="W134">
        <v>525.12120000000004</v>
      </c>
      <c r="X134">
        <v>646.66830000000004</v>
      </c>
      <c r="Y134">
        <v>1076.9022</v>
      </c>
      <c r="Z134">
        <v>10152.7431</v>
      </c>
    </row>
    <row r="135" spans="1:26" x14ac:dyDescent="0.25">
      <c r="A135" t="s">
        <v>688</v>
      </c>
      <c r="B135">
        <v>2016</v>
      </c>
      <c r="D135">
        <v>6033.8298999999997</v>
      </c>
      <c r="E135">
        <v>184.01740000000001</v>
      </c>
      <c r="F135">
        <v>5132.4874</v>
      </c>
      <c r="G135">
        <v>717.32510000000002</v>
      </c>
      <c r="H135">
        <v>4682.3739999999998</v>
      </c>
      <c r="I135">
        <v>1100.3907999999999</v>
      </c>
      <c r="J135">
        <v>1578.7399</v>
      </c>
      <c r="K135">
        <v>2003.2434000000001</v>
      </c>
      <c r="L135">
        <v>1352.3978</v>
      </c>
      <c r="M135">
        <v>10716.2039</v>
      </c>
      <c r="O135">
        <v>4282.3191999999999</v>
      </c>
      <c r="P135">
        <v>620.59500000000003</v>
      </c>
      <c r="Q135">
        <v>3661.7242000000001</v>
      </c>
      <c r="R135">
        <v>3886.2071999999998</v>
      </c>
      <c r="S135">
        <v>1891.3142</v>
      </c>
      <c r="T135">
        <v>1994.8929000000001</v>
      </c>
      <c r="U135">
        <v>1994.8929000000001</v>
      </c>
      <c r="V135">
        <v>2547.6776</v>
      </c>
      <c r="W135">
        <v>551.59590000000003</v>
      </c>
      <c r="X135">
        <v>703.72439999999995</v>
      </c>
      <c r="Y135">
        <v>1292.3572999999999</v>
      </c>
      <c r="Z135">
        <v>10716.2039</v>
      </c>
    </row>
    <row r="136" spans="1:26" x14ac:dyDescent="0.25">
      <c r="A136" t="s">
        <v>688</v>
      </c>
      <c r="B136">
        <v>2017</v>
      </c>
      <c r="D136">
        <v>5626.0959999999995</v>
      </c>
      <c r="E136">
        <v>200.5087</v>
      </c>
      <c r="F136">
        <v>4739.8548000000001</v>
      </c>
      <c r="G136">
        <v>685.73249999999996</v>
      </c>
      <c r="H136">
        <v>4692.7003999999997</v>
      </c>
      <c r="I136">
        <v>941.11980000000005</v>
      </c>
      <c r="J136">
        <v>1475.1747</v>
      </c>
      <c r="K136">
        <v>2276.4058</v>
      </c>
      <c r="L136">
        <v>1602.5242000000001</v>
      </c>
      <c r="M136">
        <v>10318.796399999999</v>
      </c>
      <c r="O136">
        <v>4230.2858999999999</v>
      </c>
      <c r="P136">
        <v>546.34529999999995</v>
      </c>
      <c r="Q136">
        <v>3683.9405999999999</v>
      </c>
      <c r="R136">
        <v>4039.0347000000002</v>
      </c>
      <c r="S136">
        <v>2182.9529000000002</v>
      </c>
      <c r="T136">
        <v>1856.0817999999999</v>
      </c>
      <c r="U136">
        <v>1852.7382</v>
      </c>
      <c r="V136">
        <v>2049.4758999999999</v>
      </c>
      <c r="W136">
        <v>476.56849999999997</v>
      </c>
      <c r="X136">
        <v>639.84680000000003</v>
      </c>
      <c r="Y136">
        <v>933.06060000000002</v>
      </c>
      <c r="Z136">
        <v>10318.796399999999</v>
      </c>
    </row>
    <row r="137" spans="1:26" x14ac:dyDescent="0.25">
      <c r="A137" t="s">
        <v>688</v>
      </c>
      <c r="B137">
        <v>2018</v>
      </c>
      <c r="D137">
        <v>3471.76359</v>
      </c>
      <c r="E137">
        <v>421.50103000000001</v>
      </c>
      <c r="F137">
        <v>2360.4434299999998</v>
      </c>
      <c r="G137">
        <v>689.81912999999997</v>
      </c>
      <c r="H137">
        <v>7493.1253999999999</v>
      </c>
      <c r="I137">
        <v>822.08627999999999</v>
      </c>
      <c r="J137">
        <v>1134.85041</v>
      </c>
      <c r="K137">
        <v>5536.1886999999997</v>
      </c>
      <c r="L137">
        <v>3250.5359899999999</v>
      </c>
      <c r="M137">
        <v>10964.88898</v>
      </c>
      <c r="O137">
        <v>4495.7111699999996</v>
      </c>
      <c r="P137">
        <v>539.68480999999997</v>
      </c>
      <c r="Q137">
        <v>3956.0263599999998</v>
      </c>
      <c r="R137">
        <v>5180.2425899999998</v>
      </c>
      <c r="S137">
        <v>3486.3938400000002</v>
      </c>
      <c r="T137">
        <v>1693.8487399999999</v>
      </c>
      <c r="U137">
        <v>1683.12581</v>
      </c>
      <c r="V137">
        <v>1288.9352200000001</v>
      </c>
      <c r="W137">
        <v>28.915109999999999</v>
      </c>
      <c r="X137">
        <v>518.94772</v>
      </c>
      <c r="Y137">
        <v>741.07239000000004</v>
      </c>
      <c r="Z137">
        <v>10964.88898</v>
      </c>
    </row>
    <row r="138" spans="1:26" x14ac:dyDescent="0.25">
      <c r="A138" t="s">
        <v>688</v>
      </c>
      <c r="B138">
        <v>2019</v>
      </c>
      <c r="D138">
        <v>4450.7978999999996</v>
      </c>
      <c r="E138">
        <v>1076.2744</v>
      </c>
      <c r="F138">
        <v>2624.7474000000002</v>
      </c>
      <c r="G138">
        <v>749.77620000000002</v>
      </c>
      <c r="H138">
        <v>6794.9447</v>
      </c>
      <c r="I138">
        <v>1261.3949</v>
      </c>
      <c r="J138">
        <v>1352.1342</v>
      </c>
      <c r="K138">
        <v>4181.4156000000003</v>
      </c>
      <c r="L138">
        <v>569.03570000000002</v>
      </c>
      <c r="M138">
        <v>11245.7426</v>
      </c>
      <c r="O138">
        <v>4610.7689</v>
      </c>
      <c r="P138">
        <v>505.5299</v>
      </c>
      <c r="Q138">
        <v>4105.2389999999996</v>
      </c>
      <c r="R138">
        <v>4883.8055999999997</v>
      </c>
      <c r="S138">
        <v>3207.6424999999999</v>
      </c>
      <c r="T138">
        <v>1676.1631</v>
      </c>
      <c r="U138">
        <v>1591.8823</v>
      </c>
      <c r="V138">
        <v>1751.1679999999999</v>
      </c>
      <c r="W138">
        <v>398.80689999999998</v>
      </c>
      <c r="X138">
        <v>664.43150000000003</v>
      </c>
      <c r="Y138">
        <v>687.92960000000005</v>
      </c>
      <c r="Z138">
        <v>11245.7426</v>
      </c>
    </row>
    <row r="139" spans="1:26" x14ac:dyDescent="0.25">
      <c r="A139" t="s">
        <v>688</v>
      </c>
      <c r="B139">
        <v>2020</v>
      </c>
      <c r="D139">
        <v>5684.0502999999999</v>
      </c>
      <c r="E139">
        <v>1938.1874</v>
      </c>
      <c r="F139">
        <v>2833.2593999999999</v>
      </c>
      <c r="G139">
        <v>912.60360000000003</v>
      </c>
      <c r="H139">
        <v>6963.9234999999999</v>
      </c>
      <c r="I139">
        <v>1376.1023</v>
      </c>
      <c r="J139">
        <v>1422.4032</v>
      </c>
      <c r="K139">
        <v>4165.4179999999997</v>
      </c>
      <c r="L139">
        <v>809.5027</v>
      </c>
      <c r="M139">
        <v>12647.973900000001</v>
      </c>
      <c r="O139">
        <v>5185.6701000000003</v>
      </c>
      <c r="P139">
        <v>552.19470000000001</v>
      </c>
      <c r="Q139">
        <v>4633.4754000000003</v>
      </c>
      <c r="R139">
        <v>6012.2772999999997</v>
      </c>
      <c r="S139">
        <v>4036.4571999999998</v>
      </c>
      <c r="T139">
        <v>1975.8200999999999</v>
      </c>
      <c r="U139">
        <v>1929.8775000000001</v>
      </c>
      <c r="V139">
        <v>1450.0264</v>
      </c>
      <c r="W139">
        <v>0</v>
      </c>
      <c r="X139">
        <v>690.03599999999994</v>
      </c>
      <c r="Y139">
        <v>759.9905</v>
      </c>
      <c r="Z139">
        <v>12647.973900000001</v>
      </c>
    </row>
    <row r="140" spans="1:26" x14ac:dyDescent="0.25">
      <c r="A140" t="s">
        <v>410</v>
      </c>
      <c r="B140">
        <v>2011</v>
      </c>
      <c r="D140">
        <v>1128321.1270000001</v>
      </c>
      <c r="E140">
        <v>423201.179</v>
      </c>
      <c r="F140">
        <v>647670.71900000004</v>
      </c>
      <c r="G140">
        <v>57449.228999999999</v>
      </c>
      <c r="H140">
        <v>575738.13899999997</v>
      </c>
      <c r="I140">
        <v>126627.067</v>
      </c>
      <c r="J140">
        <v>256131.72700000001</v>
      </c>
      <c r="K140">
        <v>192979.34400000001</v>
      </c>
      <c r="L140">
        <v>91160.850999999995</v>
      </c>
      <c r="M140">
        <v>1704059.2649999999</v>
      </c>
      <c r="O140">
        <v>850746.929</v>
      </c>
      <c r="P140">
        <v>1448.191</v>
      </c>
      <c r="Q140">
        <v>849298.73800000001</v>
      </c>
      <c r="R140">
        <v>422926.57199999999</v>
      </c>
      <c r="S140">
        <v>287822.82</v>
      </c>
      <c r="T140">
        <v>135103.75200000001</v>
      </c>
      <c r="U140">
        <v>106931.965</v>
      </c>
      <c r="V140">
        <v>430385.76500000001</v>
      </c>
      <c r="W140">
        <v>183952.00099999999</v>
      </c>
      <c r="X140">
        <v>99880.346000000005</v>
      </c>
      <c r="Y140">
        <v>146553.41800000001</v>
      </c>
      <c r="Z140">
        <v>1704059.2649999999</v>
      </c>
    </row>
    <row r="141" spans="1:26" x14ac:dyDescent="0.25">
      <c r="A141" t="s">
        <v>410</v>
      </c>
      <c r="B141">
        <v>2012</v>
      </c>
      <c r="D141">
        <v>1146530.9609999999</v>
      </c>
      <c r="E141">
        <v>381446.76699999999</v>
      </c>
      <c r="F141">
        <v>714936.96699999995</v>
      </c>
      <c r="G141">
        <v>50147.226999999999</v>
      </c>
      <c r="H141">
        <v>572152.52399999998</v>
      </c>
      <c r="I141">
        <v>125222.652</v>
      </c>
      <c r="J141">
        <v>234638.56099999999</v>
      </c>
      <c r="K141">
        <v>212291.31200000001</v>
      </c>
      <c r="L141">
        <v>91562.03</v>
      </c>
      <c r="M141">
        <v>1718683.4850000001</v>
      </c>
      <c r="O141">
        <v>854872.29299999995</v>
      </c>
      <c r="P141">
        <v>1261.518</v>
      </c>
      <c r="Q141">
        <v>853610.77500000002</v>
      </c>
      <c r="R141">
        <v>395474.54399999999</v>
      </c>
      <c r="S141">
        <v>250616.52900000001</v>
      </c>
      <c r="T141">
        <v>144858.016</v>
      </c>
      <c r="U141">
        <v>111300.63099999999</v>
      </c>
      <c r="V141">
        <v>468336.64799999999</v>
      </c>
      <c r="W141">
        <v>254027.16</v>
      </c>
      <c r="X141">
        <v>94850.538</v>
      </c>
      <c r="Y141">
        <v>119458.951</v>
      </c>
      <c r="Z141">
        <v>1718683.4850000001</v>
      </c>
    </row>
    <row r="142" spans="1:26" x14ac:dyDescent="0.25">
      <c r="A142" t="s">
        <v>410</v>
      </c>
      <c r="B142">
        <v>2013</v>
      </c>
      <c r="D142">
        <v>1177062.632</v>
      </c>
      <c r="E142">
        <v>334430.74</v>
      </c>
      <c r="F142">
        <v>791375.29700000002</v>
      </c>
      <c r="G142">
        <v>51256.595000000001</v>
      </c>
      <c r="H142">
        <v>680477.82799999998</v>
      </c>
      <c r="I142">
        <v>159505.364</v>
      </c>
      <c r="J142">
        <v>284734.58899999998</v>
      </c>
      <c r="K142">
        <v>236237.87400000001</v>
      </c>
      <c r="L142">
        <v>99574.114000000001</v>
      </c>
      <c r="M142">
        <v>1857540.459</v>
      </c>
      <c r="O142">
        <v>880519.41899999999</v>
      </c>
      <c r="P142">
        <v>1310.616</v>
      </c>
      <c r="Q142">
        <v>879208.80299999996</v>
      </c>
      <c r="R142">
        <v>464334.75699999998</v>
      </c>
      <c r="S142">
        <v>304574.33299999998</v>
      </c>
      <c r="T142">
        <v>159760.424</v>
      </c>
      <c r="U142">
        <v>105110.87699999999</v>
      </c>
      <c r="V142">
        <v>512686.28399999999</v>
      </c>
      <c r="W142">
        <v>278050.70899999997</v>
      </c>
      <c r="X142">
        <v>112461.837</v>
      </c>
      <c r="Y142">
        <v>122173.73699999999</v>
      </c>
      <c r="Z142">
        <v>1857540.459</v>
      </c>
    </row>
    <row r="143" spans="1:26" x14ac:dyDescent="0.25">
      <c r="A143" t="s">
        <v>410</v>
      </c>
      <c r="B143">
        <v>2014</v>
      </c>
      <c r="D143">
        <v>1194439.298</v>
      </c>
      <c r="E143">
        <v>289665.54599999997</v>
      </c>
      <c r="F143">
        <v>841193.06200000003</v>
      </c>
      <c r="G143">
        <v>63580.688999999998</v>
      </c>
      <c r="H143">
        <v>776152.33299999998</v>
      </c>
      <c r="I143">
        <v>172736.736</v>
      </c>
      <c r="J143">
        <v>301453.76</v>
      </c>
      <c r="K143">
        <v>301961.837</v>
      </c>
      <c r="L143">
        <v>155870.48000000001</v>
      </c>
      <c r="M143">
        <v>1970591.6310000001</v>
      </c>
      <c r="O143">
        <v>976689.91399999999</v>
      </c>
      <c r="P143">
        <v>1368.5309999999999</v>
      </c>
      <c r="Q143">
        <v>975321.38300000003</v>
      </c>
      <c r="R143">
        <v>504661.478</v>
      </c>
      <c r="S143">
        <v>330444.21600000001</v>
      </c>
      <c r="T143">
        <v>174217.26199999999</v>
      </c>
      <c r="U143">
        <v>124590.944</v>
      </c>
      <c r="V143">
        <v>489240.23800000001</v>
      </c>
      <c r="W143">
        <v>215611.908</v>
      </c>
      <c r="X143">
        <v>107455.626</v>
      </c>
      <c r="Y143">
        <v>166172.704</v>
      </c>
      <c r="Z143">
        <v>1970591.6310000001</v>
      </c>
    </row>
    <row r="144" spans="1:26" x14ac:dyDescent="0.25">
      <c r="A144" t="s">
        <v>410</v>
      </c>
      <c r="B144">
        <v>2015</v>
      </c>
      <c r="D144">
        <v>1283299.9099999999</v>
      </c>
      <c r="E144">
        <v>282309.64399999997</v>
      </c>
      <c r="F144">
        <v>842127.73300000001</v>
      </c>
      <c r="G144">
        <v>158862.533</v>
      </c>
      <c r="H144">
        <v>869983.86600000004</v>
      </c>
      <c r="I144">
        <v>192702.54199999999</v>
      </c>
      <c r="J144">
        <v>299286.71299999999</v>
      </c>
      <c r="K144">
        <v>377994.61099999998</v>
      </c>
      <c r="L144">
        <v>202624.94699999999</v>
      </c>
      <c r="M144">
        <v>2153283.7760000001</v>
      </c>
      <c r="O144">
        <v>995763.88399999996</v>
      </c>
      <c r="P144">
        <v>1121.1379999999999</v>
      </c>
      <c r="Q144">
        <v>994642.74600000004</v>
      </c>
      <c r="R144">
        <v>644104.821</v>
      </c>
      <c r="S144">
        <v>486350</v>
      </c>
      <c r="T144">
        <v>157754.82199999999</v>
      </c>
      <c r="U144">
        <v>112814.205</v>
      </c>
      <c r="V144">
        <v>513415.07</v>
      </c>
      <c r="W144">
        <v>195164.122</v>
      </c>
      <c r="X144">
        <v>143549.26800000001</v>
      </c>
      <c r="Y144">
        <v>174701.68</v>
      </c>
      <c r="Z144">
        <v>2153283.7760000001</v>
      </c>
    </row>
    <row r="145" spans="1:26" x14ac:dyDescent="0.25">
      <c r="A145" t="s">
        <v>410</v>
      </c>
      <c r="B145">
        <v>2016</v>
      </c>
      <c r="D145">
        <v>1402868.76</v>
      </c>
      <c r="E145">
        <v>229671.52</v>
      </c>
      <c r="F145">
        <v>974709.01</v>
      </c>
      <c r="G145">
        <v>198488.23</v>
      </c>
      <c r="H145">
        <v>978432.62</v>
      </c>
      <c r="I145">
        <v>205468.05</v>
      </c>
      <c r="J145">
        <v>308696.67</v>
      </c>
      <c r="K145">
        <v>464267.9</v>
      </c>
      <c r="L145">
        <v>276769.53999999998</v>
      </c>
      <c r="M145">
        <v>2381301.39</v>
      </c>
      <c r="O145">
        <v>1169867.75</v>
      </c>
      <c r="P145">
        <v>1112.42</v>
      </c>
      <c r="Q145">
        <v>1168755.33</v>
      </c>
      <c r="R145">
        <v>533467.78</v>
      </c>
      <c r="S145">
        <v>356078.9</v>
      </c>
      <c r="T145">
        <v>177388.87</v>
      </c>
      <c r="U145">
        <v>125037.39</v>
      </c>
      <c r="V145">
        <v>677965.86</v>
      </c>
      <c r="W145">
        <v>353161.3</v>
      </c>
      <c r="X145">
        <v>118629.32</v>
      </c>
      <c r="Y145">
        <v>206175.25</v>
      </c>
      <c r="Z145">
        <v>2381301.39</v>
      </c>
    </row>
    <row r="146" spans="1:26" x14ac:dyDescent="0.25">
      <c r="A146" t="s">
        <v>410</v>
      </c>
      <c r="B146">
        <v>2017</v>
      </c>
      <c r="D146">
        <v>1619970.307</v>
      </c>
      <c r="E146">
        <v>242049.549</v>
      </c>
      <c r="F146">
        <v>1162246.611</v>
      </c>
      <c r="G146">
        <v>215674.147</v>
      </c>
      <c r="H146">
        <v>1114900.5279999999</v>
      </c>
      <c r="I146">
        <v>220736.50700000001</v>
      </c>
      <c r="J146">
        <v>324820.74599999998</v>
      </c>
      <c r="K146">
        <v>569343.27399999998</v>
      </c>
      <c r="L146">
        <v>340850.03399999999</v>
      </c>
      <c r="M146">
        <v>2734870.8339999998</v>
      </c>
      <c r="O146">
        <v>1550248.7250000001</v>
      </c>
      <c r="P146">
        <v>1143.482</v>
      </c>
      <c r="Q146">
        <v>1549105.243</v>
      </c>
      <c r="R146">
        <v>446546.788</v>
      </c>
      <c r="S146">
        <v>242660.09</v>
      </c>
      <c r="T146">
        <v>203886.69699999999</v>
      </c>
      <c r="U146">
        <v>143678.15400000001</v>
      </c>
      <c r="V146">
        <v>738075.32200000004</v>
      </c>
      <c r="W146">
        <v>380272.77</v>
      </c>
      <c r="X146">
        <v>124257.22199999999</v>
      </c>
      <c r="Y146">
        <v>233545.33</v>
      </c>
      <c r="Z146">
        <v>2734870.8339999998</v>
      </c>
    </row>
    <row r="147" spans="1:26" x14ac:dyDescent="0.25">
      <c r="A147" t="s">
        <v>410</v>
      </c>
      <c r="B147">
        <v>2018</v>
      </c>
      <c r="D147">
        <v>2008742.345</v>
      </c>
      <c r="E147">
        <v>366395.81400000001</v>
      </c>
      <c r="F147">
        <v>1397807.1370000001</v>
      </c>
      <c r="G147">
        <v>244539.394</v>
      </c>
      <c r="H147">
        <v>1126639.7039999999</v>
      </c>
      <c r="I147">
        <v>283094.734</v>
      </c>
      <c r="J147">
        <v>362673.41499999998</v>
      </c>
      <c r="K147">
        <v>480871.55499999999</v>
      </c>
      <c r="L147">
        <v>208716.68799999999</v>
      </c>
      <c r="M147">
        <v>3135382.0490000001</v>
      </c>
      <c r="O147">
        <v>1804462.692</v>
      </c>
      <c r="P147">
        <v>1168.1320000000001</v>
      </c>
      <c r="Q147">
        <v>1803294.56</v>
      </c>
      <c r="R147">
        <v>624475.97600000002</v>
      </c>
      <c r="S147">
        <v>361644.01299999998</v>
      </c>
      <c r="T147">
        <v>262831.96299999999</v>
      </c>
      <c r="U147">
        <v>216501.90100000001</v>
      </c>
      <c r="V147">
        <v>706443.38100000005</v>
      </c>
      <c r="W147">
        <v>239673.34400000001</v>
      </c>
      <c r="X147">
        <v>162033.389</v>
      </c>
      <c r="Y147">
        <v>304736.647</v>
      </c>
      <c r="Z147">
        <v>3135382.0490000001</v>
      </c>
    </row>
    <row r="148" spans="1:26" x14ac:dyDescent="0.25">
      <c r="A148" t="s">
        <v>410</v>
      </c>
      <c r="B148">
        <v>2019</v>
      </c>
      <c r="D148">
        <v>2060880.7409999999</v>
      </c>
      <c r="E148">
        <v>262815.30300000001</v>
      </c>
      <c r="F148">
        <v>1559462.2139999999</v>
      </c>
      <c r="G148">
        <v>238603.22399999999</v>
      </c>
      <c r="H148">
        <v>1310502.0560000001</v>
      </c>
      <c r="I148">
        <v>307720.76400000002</v>
      </c>
      <c r="J148">
        <v>388630.255</v>
      </c>
      <c r="K148">
        <v>614151.03700000001</v>
      </c>
      <c r="L148">
        <v>351252.66</v>
      </c>
      <c r="M148">
        <v>3371382.7969999998</v>
      </c>
      <c r="O148">
        <v>2153875.787</v>
      </c>
      <c r="P148">
        <v>1140.2760000000001</v>
      </c>
      <c r="Q148">
        <v>2152735.5120000001</v>
      </c>
      <c r="R148">
        <v>580059.98499999999</v>
      </c>
      <c r="S148">
        <v>354960.26299999998</v>
      </c>
      <c r="T148">
        <v>225099.72200000001</v>
      </c>
      <c r="U148">
        <v>177217.25399999999</v>
      </c>
      <c r="V148">
        <v>637447.02500000002</v>
      </c>
      <c r="W148">
        <v>175008.39600000001</v>
      </c>
      <c r="X148">
        <v>140829.71799999999</v>
      </c>
      <c r="Y148">
        <v>321608.90999999997</v>
      </c>
      <c r="Z148">
        <v>3371382.7969999998</v>
      </c>
    </row>
    <row r="149" spans="1:26" x14ac:dyDescent="0.25">
      <c r="A149" t="s">
        <v>410</v>
      </c>
      <c r="B149">
        <v>2020</v>
      </c>
      <c r="D149">
        <v>2107134.548</v>
      </c>
      <c r="E149">
        <v>197282.916</v>
      </c>
      <c r="F149">
        <v>1668259.37</v>
      </c>
      <c r="G149">
        <v>241592.26199999999</v>
      </c>
      <c r="H149">
        <v>1272206.446</v>
      </c>
      <c r="I149">
        <v>330394.60100000002</v>
      </c>
      <c r="J149">
        <v>390327.39</v>
      </c>
      <c r="K149">
        <v>551484.45400000003</v>
      </c>
      <c r="L149">
        <v>268434.97499999998</v>
      </c>
      <c r="M149">
        <v>3379340.9929999998</v>
      </c>
      <c r="O149">
        <v>2506092.233</v>
      </c>
      <c r="P149">
        <v>1122.039</v>
      </c>
      <c r="Q149">
        <v>2504970.1940000001</v>
      </c>
      <c r="R149">
        <v>284768.37099999998</v>
      </c>
      <c r="S149">
        <v>42390.01</v>
      </c>
      <c r="T149">
        <v>242378.361</v>
      </c>
      <c r="U149">
        <v>174754.78899999999</v>
      </c>
      <c r="V149">
        <v>588480.39</v>
      </c>
      <c r="W149">
        <v>107319.344</v>
      </c>
      <c r="X149">
        <v>134816.02100000001</v>
      </c>
      <c r="Y149">
        <v>346345.02500000002</v>
      </c>
      <c r="Z149">
        <v>3379340.9929999998</v>
      </c>
    </row>
    <row r="150" spans="1:26" x14ac:dyDescent="0.25">
      <c r="A150" t="s">
        <v>689</v>
      </c>
      <c r="B150">
        <v>2011</v>
      </c>
      <c r="D150">
        <v>360881.61900000001</v>
      </c>
      <c r="E150">
        <v>7693.5290000000014</v>
      </c>
      <c r="F150">
        <v>326105.47200000001</v>
      </c>
      <c r="G150">
        <v>27082.618999999999</v>
      </c>
      <c r="H150">
        <v>242379.79800000001</v>
      </c>
      <c r="I150">
        <v>162475.01</v>
      </c>
      <c r="J150">
        <v>48792.964999999997</v>
      </c>
      <c r="K150">
        <v>31111.823</v>
      </c>
      <c r="L150">
        <v>7067.2809999999999</v>
      </c>
      <c r="M150">
        <v>603261.41700000002</v>
      </c>
      <c r="O150">
        <v>157452.09</v>
      </c>
      <c r="P150">
        <v>60150.817999999999</v>
      </c>
      <c r="Q150">
        <v>97301.271999999997</v>
      </c>
      <c r="R150">
        <v>329073.67800000001</v>
      </c>
      <c r="S150">
        <v>200338.402</v>
      </c>
      <c r="T150">
        <v>128735.276</v>
      </c>
      <c r="U150">
        <v>128735.276</v>
      </c>
      <c r="V150">
        <v>116735.648</v>
      </c>
      <c r="W150">
        <v>8128.2790000000014</v>
      </c>
      <c r="X150">
        <v>45912.743999999999</v>
      </c>
      <c r="Y150">
        <v>62694.625</v>
      </c>
      <c r="Z150">
        <v>603261.41700000002</v>
      </c>
    </row>
    <row r="151" spans="1:26" x14ac:dyDescent="0.25">
      <c r="A151" t="s">
        <v>689</v>
      </c>
      <c r="B151">
        <v>2012</v>
      </c>
      <c r="D151">
        <v>346609.00599999999</v>
      </c>
      <c r="E151">
        <v>10761.026</v>
      </c>
      <c r="F151">
        <v>304480.56599999999</v>
      </c>
      <c r="G151">
        <v>31367.414000000001</v>
      </c>
      <c r="H151">
        <v>234723.89</v>
      </c>
      <c r="I151">
        <v>177114.93</v>
      </c>
      <c r="J151">
        <v>33318.807000000001</v>
      </c>
      <c r="K151">
        <v>24290.152999999998</v>
      </c>
      <c r="L151">
        <v>4397.5600000000004</v>
      </c>
      <c r="M151">
        <v>581332.897</v>
      </c>
      <c r="O151">
        <v>176952.644</v>
      </c>
      <c r="P151">
        <v>61275.572999999997</v>
      </c>
      <c r="Q151">
        <v>115677.071</v>
      </c>
      <c r="R151">
        <v>297138.10499999998</v>
      </c>
      <c r="S151">
        <v>170542.99900000001</v>
      </c>
      <c r="T151">
        <v>126595.106</v>
      </c>
      <c r="U151">
        <v>126595.106</v>
      </c>
      <c r="V151">
        <v>107242.148</v>
      </c>
      <c r="W151">
        <v>4474.085</v>
      </c>
      <c r="X151">
        <v>48024.839</v>
      </c>
      <c r="Y151">
        <v>54743.222999999998</v>
      </c>
      <c r="Z151">
        <v>581332.897</v>
      </c>
    </row>
    <row r="152" spans="1:26" x14ac:dyDescent="0.25">
      <c r="A152" t="s">
        <v>689</v>
      </c>
      <c r="B152">
        <v>2013</v>
      </c>
      <c r="D152">
        <v>346738.8296</v>
      </c>
      <c r="E152">
        <v>11472.732599999999</v>
      </c>
      <c r="F152">
        <v>294497.14380000002</v>
      </c>
      <c r="G152">
        <v>40768.953200000004</v>
      </c>
      <c r="H152">
        <v>243287.02480000001</v>
      </c>
      <c r="I152">
        <v>169149.3689</v>
      </c>
      <c r="J152">
        <v>41571.5893</v>
      </c>
      <c r="K152">
        <v>32566.066599999998</v>
      </c>
      <c r="L152">
        <v>10595.625</v>
      </c>
      <c r="M152">
        <v>590025.85450000002</v>
      </c>
      <c r="O152">
        <v>175628.3806</v>
      </c>
      <c r="P152">
        <v>64048.160600000003</v>
      </c>
      <c r="Q152">
        <v>111580.22</v>
      </c>
      <c r="R152">
        <v>312331.66460000002</v>
      </c>
      <c r="S152">
        <v>188573.99189999999</v>
      </c>
      <c r="T152">
        <v>123757.6727</v>
      </c>
      <c r="U152">
        <v>123757.6727</v>
      </c>
      <c r="V152">
        <v>102065.80929999999</v>
      </c>
      <c r="W152">
        <v>486.82229999999998</v>
      </c>
      <c r="X152">
        <v>49283.5164</v>
      </c>
      <c r="Y152">
        <v>52295.470699999998</v>
      </c>
      <c r="Z152">
        <v>590025.85450000002</v>
      </c>
    </row>
    <row r="153" spans="1:26" x14ac:dyDescent="0.25">
      <c r="A153" t="s">
        <v>689</v>
      </c>
      <c r="B153">
        <v>2014</v>
      </c>
      <c r="D153">
        <v>282040.42599999998</v>
      </c>
      <c r="E153">
        <v>9206.5249999999996</v>
      </c>
      <c r="F153">
        <v>245136.62400000001</v>
      </c>
      <c r="G153">
        <v>27697.276999999998</v>
      </c>
      <c r="H153">
        <v>231898.071</v>
      </c>
      <c r="I153">
        <v>166001.54699999999</v>
      </c>
      <c r="J153">
        <v>42452.241999999998</v>
      </c>
      <c r="K153">
        <v>23444.282999999999</v>
      </c>
      <c r="L153">
        <v>4134.0129999999999</v>
      </c>
      <c r="M153">
        <v>513938.49599999998</v>
      </c>
      <c r="O153">
        <v>169533.36499999999</v>
      </c>
      <c r="P153">
        <v>56385.26</v>
      </c>
      <c r="Q153">
        <v>113148.105</v>
      </c>
      <c r="R153">
        <v>251904.02100000001</v>
      </c>
      <c r="S153">
        <v>138957.45600000001</v>
      </c>
      <c r="T153">
        <v>112946.565</v>
      </c>
      <c r="U153">
        <v>112946.565</v>
      </c>
      <c r="V153">
        <v>92501.111000000004</v>
      </c>
      <c r="W153">
        <v>2562.9659999999999</v>
      </c>
      <c r="X153">
        <v>41655.792000000001</v>
      </c>
      <c r="Y153">
        <v>48282.353000000003</v>
      </c>
      <c r="Z153">
        <v>513938.49599999998</v>
      </c>
    </row>
    <row r="154" spans="1:26" x14ac:dyDescent="0.25">
      <c r="A154" t="s">
        <v>689</v>
      </c>
      <c r="B154">
        <v>2015</v>
      </c>
      <c r="D154">
        <v>261391.41099999999</v>
      </c>
      <c r="E154">
        <v>10729.138000000001</v>
      </c>
      <c r="F154">
        <v>222061.03700000001</v>
      </c>
      <c r="G154">
        <v>28601.236000000001</v>
      </c>
      <c r="H154">
        <v>228019.492</v>
      </c>
      <c r="I154">
        <v>164252.15900000001</v>
      </c>
      <c r="J154">
        <v>38749.008000000002</v>
      </c>
      <c r="K154">
        <v>25018.325000000001</v>
      </c>
      <c r="L154">
        <v>4746.732</v>
      </c>
      <c r="M154">
        <v>489410.90399999998</v>
      </c>
      <c r="O154">
        <v>162680.07699999999</v>
      </c>
      <c r="P154">
        <v>50561.402000000002</v>
      </c>
      <c r="Q154">
        <v>112118.674</v>
      </c>
      <c r="R154">
        <v>225582.98199999999</v>
      </c>
      <c r="S154">
        <v>124009.455</v>
      </c>
      <c r="T154">
        <v>101573.527</v>
      </c>
      <c r="U154">
        <v>101573.527</v>
      </c>
      <c r="V154">
        <v>101147.845</v>
      </c>
      <c r="W154">
        <v>5882.2460000000001</v>
      </c>
      <c r="X154">
        <v>47633.887999999999</v>
      </c>
      <c r="Y154">
        <v>47631.711000000003</v>
      </c>
      <c r="Z154">
        <v>489410.90399999998</v>
      </c>
    </row>
    <row r="155" spans="1:26" x14ac:dyDescent="0.25">
      <c r="A155" t="s">
        <v>689</v>
      </c>
      <c r="B155">
        <v>2016</v>
      </c>
      <c r="D155">
        <v>244584.83</v>
      </c>
      <c r="E155">
        <v>11226.16</v>
      </c>
      <c r="F155">
        <v>196811.98</v>
      </c>
      <c r="G155">
        <v>36546.69</v>
      </c>
      <c r="H155">
        <v>219838.79</v>
      </c>
      <c r="I155">
        <v>140691.72</v>
      </c>
      <c r="J155">
        <v>47899.34</v>
      </c>
      <c r="K155">
        <v>31247.73</v>
      </c>
      <c r="L155">
        <v>15816.76</v>
      </c>
      <c r="M155">
        <v>464423.62</v>
      </c>
      <c r="O155">
        <v>180296.35</v>
      </c>
      <c r="P155">
        <v>48954.49</v>
      </c>
      <c r="Q155">
        <v>131341.85999999999</v>
      </c>
      <c r="R155">
        <v>189626.19</v>
      </c>
      <c r="S155">
        <v>89861.99</v>
      </c>
      <c r="T155">
        <v>99764.2</v>
      </c>
      <c r="U155">
        <v>99764.2</v>
      </c>
      <c r="V155">
        <v>94501.08</v>
      </c>
      <c r="W155">
        <v>18427.77</v>
      </c>
      <c r="X155">
        <v>33483.47</v>
      </c>
      <c r="Y155">
        <v>42589.84</v>
      </c>
      <c r="Z155">
        <v>464423.62</v>
      </c>
    </row>
    <row r="156" spans="1:26" x14ac:dyDescent="0.25">
      <c r="A156" t="s">
        <v>689</v>
      </c>
      <c r="B156">
        <v>2017</v>
      </c>
      <c r="D156">
        <v>306930.74</v>
      </c>
      <c r="E156">
        <v>16269.7</v>
      </c>
      <c r="F156">
        <v>213115.53</v>
      </c>
      <c r="G156">
        <v>77545.509999999995</v>
      </c>
      <c r="H156">
        <v>250991.81</v>
      </c>
      <c r="I156">
        <v>173640.59</v>
      </c>
      <c r="J156">
        <v>49008.18</v>
      </c>
      <c r="K156">
        <v>28343.05</v>
      </c>
      <c r="L156">
        <v>6146.41</v>
      </c>
      <c r="M156">
        <v>557922.56000000006</v>
      </c>
      <c r="O156">
        <v>209837.85</v>
      </c>
      <c r="P156">
        <v>55697.87</v>
      </c>
      <c r="Q156">
        <v>154139.98000000001</v>
      </c>
      <c r="R156">
        <v>205878.96</v>
      </c>
      <c r="S156">
        <v>84192.03</v>
      </c>
      <c r="T156">
        <v>121686.93</v>
      </c>
      <c r="U156">
        <v>121686.93</v>
      </c>
      <c r="V156">
        <v>142205.75</v>
      </c>
      <c r="W156">
        <v>33228.99</v>
      </c>
      <c r="X156">
        <v>44919.77</v>
      </c>
      <c r="Y156">
        <v>64056.99</v>
      </c>
      <c r="Z156">
        <v>557922.56000000006</v>
      </c>
    </row>
    <row r="157" spans="1:26" x14ac:dyDescent="0.25">
      <c r="A157" t="s">
        <v>689</v>
      </c>
      <c r="B157">
        <v>2018</v>
      </c>
      <c r="D157">
        <v>302718.68800000002</v>
      </c>
      <c r="E157">
        <v>21788.216</v>
      </c>
      <c r="F157">
        <v>196991.62400000001</v>
      </c>
      <c r="G157">
        <v>83938.846999999994</v>
      </c>
      <c r="H157">
        <v>239018.87</v>
      </c>
      <c r="I157">
        <v>173191.64199999999</v>
      </c>
      <c r="J157">
        <v>43447.046999999999</v>
      </c>
      <c r="K157">
        <v>22380.181</v>
      </c>
      <c r="L157">
        <v>4972.7380000000003</v>
      </c>
      <c r="M157">
        <v>541737.55799999996</v>
      </c>
      <c r="O157">
        <v>196999.639</v>
      </c>
      <c r="P157">
        <v>52528.046000000002</v>
      </c>
      <c r="Q157">
        <v>144471.59299999999</v>
      </c>
      <c r="R157">
        <v>211368.25200000001</v>
      </c>
      <c r="S157">
        <v>96201.803</v>
      </c>
      <c r="T157">
        <v>115166.448</v>
      </c>
      <c r="U157">
        <v>115166.448</v>
      </c>
      <c r="V157">
        <v>133369.66699999999</v>
      </c>
      <c r="W157">
        <v>39220.85</v>
      </c>
      <c r="X157">
        <v>36312.548000000003</v>
      </c>
      <c r="Y157">
        <v>57836.269</v>
      </c>
      <c r="Z157">
        <v>541737.55799999996</v>
      </c>
    </row>
    <row r="158" spans="1:26" x14ac:dyDescent="0.25">
      <c r="A158" t="s">
        <v>689</v>
      </c>
      <c r="B158">
        <v>2019</v>
      </c>
      <c r="D158">
        <v>297687.48</v>
      </c>
      <c r="E158">
        <v>27012.149000000001</v>
      </c>
      <c r="F158">
        <v>187561.71599999999</v>
      </c>
      <c r="G158">
        <v>83113.615000000005</v>
      </c>
      <c r="H158">
        <v>242101.65599999999</v>
      </c>
      <c r="I158">
        <v>178221.77</v>
      </c>
      <c r="J158">
        <v>27323.330999999998</v>
      </c>
      <c r="K158">
        <v>36556.555</v>
      </c>
      <c r="L158">
        <v>5479.9440000000004</v>
      </c>
      <c r="M158">
        <v>539789.13600000006</v>
      </c>
      <c r="O158">
        <v>215759.05300000001</v>
      </c>
      <c r="P158">
        <v>51537.091999999997</v>
      </c>
      <c r="Q158">
        <v>164221.96100000001</v>
      </c>
      <c r="R158">
        <v>218402.41200000001</v>
      </c>
      <c r="S158">
        <v>101662.07</v>
      </c>
      <c r="T158">
        <v>116740.34299999999</v>
      </c>
      <c r="U158">
        <v>116740.34299999999</v>
      </c>
      <c r="V158">
        <v>105627.671</v>
      </c>
      <c r="W158">
        <v>15743.325999999999</v>
      </c>
      <c r="X158">
        <v>37838.353999999999</v>
      </c>
      <c r="Y158">
        <v>52045.991999999998</v>
      </c>
      <c r="Z158">
        <v>539789.13600000006</v>
      </c>
    </row>
    <row r="159" spans="1:26" x14ac:dyDescent="0.25">
      <c r="A159" t="s">
        <v>689</v>
      </c>
      <c r="B159">
        <v>2020</v>
      </c>
      <c r="D159">
        <v>294435.11</v>
      </c>
      <c r="E159">
        <v>27986.45</v>
      </c>
      <c r="F159">
        <v>190507.17</v>
      </c>
      <c r="G159">
        <v>75941.490000000005</v>
      </c>
      <c r="H159">
        <v>237265.79</v>
      </c>
      <c r="I159">
        <v>163530.62</v>
      </c>
      <c r="J159">
        <v>19070.349999999999</v>
      </c>
      <c r="K159">
        <v>54664.82</v>
      </c>
      <c r="L159">
        <v>22557.77</v>
      </c>
      <c r="M159">
        <v>531700.9</v>
      </c>
      <c r="O159">
        <v>197794.91</v>
      </c>
      <c r="P159">
        <v>56294.41</v>
      </c>
      <c r="Q159">
        <v>141500.5</v>
      </c>
      <c r="R159">
        <v>235142.9</v>
      </c>
      <c r="S159">
        <v>102956.09</v>
      </c>
      <c r="T159">
        <v>132186.82</v>
      </c>
      <c r="U159">
        <v>132186.82</v>
      </c>
      <c r="V159">
        <v>98763.09</v>
      </c>
      <c r="W159">
        <v>10938.36</v>
      </c>
      <c r="X159">
        <v>30045.53</v>
      </c>
      <c r="Y159">
        <v>57779.199999999997</v>
      </c>
      <c r="Z159">
        <v>531700.9</v>
      </c>
    </row>
    <row r="160" spans="1:26" x14ac:dyDescent="0.25">
      <c r="A160" t="s">
        <v>690</v>
      </c>
      <c r="B160">
        <v>2011</v>
      </c>
      <c r="D160">
        <v>10506.381799999999</v>
      </c>
      <c r="E160">
        <v>4478.0433999999996</v>
      </c>
      <c r="F160">
        <v>1360.3014000000001</v>
      </c>
      <c r="G160">
        <v>4668.0370000000003</v>
      </c>
      <c r="H160">
        <v>8584.0161000000007</v>
      </c>
      <c r="I160">
        <v>2762.8235</v>
      </c>
      <c r="J160">
        <v>3298.4998999999998</v>
      </c>
      <c r="K160">
        <v>2522.6927000000001</v>
      </c>
      <c r="L160">
        <v>738.86400000000003</v>
      </c>
      <c r="M160">
        <v>19090.3979</v>
      </c>
      <c r="O160">
        <v>5699.8077999999996</v>
      </c>
      <c r="P160">
        <v>1312.8030000000001</v>
      </c>
      <c r="Q160">
        <v>4387.0047999999997</v>
      </c>
      <c r="R160">
        <v>7733.0030999999999</v>
      </c>
      <c r="S160">
        <v>6247.3588</v>
      </c>
      <c r="T160">
        <v>1485.6442999999999</v>
      </c>
      <c r="U160">
        <v>1361.6207999999999</v>
      </c>
      <c r="V160">
        <v>5657.5870000000004</v>
      </c>
      <c r="W160">
        <v>814.06979999999999</v>
      </c>
      <c r="X160">
        <v>3137.5331000000001</v>
      </c>
      <c r="Y160">
        <v>1705.9840999999999</v>
      </c>
      <c r="Z160">
        <v>19090.3979</v>
      </c>
    </row>
    <row r="161" spans="1:26" x14ac:dyDescent="0.25">
      <c r="A161" t="s">
        <v>690</v>
      </c>
      <c r="B161">
        <v>2012</v>
      </c>
      <c r="D161">
        <v>6491.4234999999999</v>
      </c>
      <c r="E161">
        <v>1405.3028999999999</v>
      </c>
      <c r="F161">
        <v>664.72619999999995</v>
      </c>
      <c r="G161">
        <v>4421.3945000000003</v>
      </c>
      <c r="H161">
        <v>11970.5877</v>
      </c>
      <c r="I161">
        <v>591.63390000000004</v>
      </c>
      <c r="J161">
        <v>496.476</v>
      </c>
      <c r="K161">
        <v>10882.477800000001</v>
      </c>
      <c r="L161">
        <v>30.340199999999999</v>
      </c>
      <c r="M161">
        <v>18462.011200000001</v>
      </c>
      <c r="O161">
        <v>6283.1794</v>
      </c>
      <c r="P161">
        <v>1372.2045000000001</v>
      </c>
      <c r="Q161">
        <v>4910.9750000000004</v>
      </c>
      <c r="R161">
        <v>3257.4340999999999</v>
      </c>
      <c r="S161">
        <v>2519.6156000000001</v>
      </c>
      <c r="T161">
        <v>737.81849999999997</v>
      </c>
      <c r="U161">
        <v>668.86350000000004</v>
      </c>
      <c r="V161">
        <v>8921.3976999999995</v>
      </c>
      <c r="W161">
        <v>877.10760000000005</v>
      </c>
      <c r="X161">
        <v>165.49199999999999</v>
      </c>
      <c r="Y161">
        <v>7878.7981</v>
      </c>
      <c r="Z161">
        <v>18462.011200000001</v>
      </c>
    </row>
    <row r="162" spans="1:26" x14ac:dyDescent="0.25">
      <c r="A162" t="s">
        <v>690</v>
      </c>
      <c r="B162">
        <v>2013</v>
      </c>
      <c r="D162">
        <v>5527.8</v>
      </c>
      <c r="E162">
        <v>1263.8787</v>
      </c>
      <c r="F162">
        <v>581.55420000000004</v>
      </c>
      <c r="G162">
        <v>3682.3670999999999</v>
      </c>
      <c r="H162">
        <v>2298.2923999999998</v>
      </c>
      <c r="I162">
        <v>702.96420000000001</v>
      </c>
      <c r="J162">
        <v>494.13889999999998</v>
      </c>
      <c r="K162">
        <v>1101.1892</v>
      </c>
      <c r="L162">
        <v>134.76519999999999</v>
      </c>
      <c r="M162">
        <v>7826.0924999999997</v>
      </c>
      <c r="O162">
        <v>4823.6216999999997</v>
      </c>
      <c r="P162">
        <v>1205.6018999999999</v>
      </c>
      <c r="Q162">
        <v>3618.0198</v>
      </c>
      <c r="R162">
        <v>2057.9005000000002</v>
      </c>
      <c r="S162">
        <v>1308.8004000000001</v>
      </c>
      <c r="T162">
        <v>749.1001</v>
      </c>
      <c r="U162">
        <v>687.18089999999995</v>
      </c>
      <c r="V162">
        <v>944.57029999999997</v>
      </c>
      <c r="W162">
        <v>359.37380000000002</v>
      </c>
      <c r="X162">
        <v>177.2587</v>
      </c>
      <c r="Y162">
        <v>407.93779999999998</v>
      </c>
      <c r="Z162">
        <v>7826.0924999999997</v>
      </c>
    </row>
    <row r="163" spans="1:26" x14ac:dyDescent="0.25">
      <c r="A163" t="s">
        <v>690</v>
      </c>
      <c r="B163">
        <v>2014</v>
      </c>
      <c r="D163">
        <v>5614.4255999999996</v>
      </c>
      <c r="E163">
        <v>1512.2041999999999</v>
      </c>
      <c r="F163">
        <v>595.51890000000003</v>
      </c>
      <c r="G163">
        <v>3506.7024999999999</v>
      </c>
      <c r="H163">
        <v>1839.9029</v>
      </c>
      <c r="I163">
        <v>481.2054</v>
      </c>
      <c r="J163">
        <v>399.55290000000002</v>
      </c>
      <c r="K163">
        <v>959.14459999999997</v>
      </c>
      <c r="L163">
        <v>372.33539999999999</v>
      </c>
      <c r="M163">
        <v>7454.3284999999996</v>
      </c>
      <c r="O163">
        <v>4538.79</v>
      </c>
      <c r="P163">
        <v>1076.7242000000001</v>
      </c>
      <c r="Q163">
        <v>3462.0657999999999</v>
      </c>
      <c r="R163">
        <v>1815.9514999999999</v>
      </c>
      <c r="S163">
        <v>1147.4897000000001</v>
      </c>
      <c r="T163">
        <v>668.46180000000004</v>
      </c>
      <c r="U163">
        <v>543.26130000000001</v>
      </c>
      <c r="V163">
        <v>1099.5869</v>
      </c>
      <c r="W163">
        <v>607.49459999999999</v>
      </c>
      <c r="X163">
        <v>142.61969999999999</v>
      </c>
      <c r="Y163">
        <v>349.47269999999997</v>
      </c>
      <c r="Z163">
        <v>7454.3284999999996</v>
      </c>
    </row>
    <row r="164" spans="1:26" x14ac:dyDescent="0.25">
      <c r="A164" t="s">
        <v>690</v>
      </c>
      <c r="B164">
        <v>2015</v>
      </c>
      <c r="D164">
        <v>5304.2290000000003</v>
      </c>
      <c r="E164">
        <v>1541.0935999999999</v>
      </c>
      <c r="F164">
        <v>607.16129999999998</v>
      </c>
      <c r="G164">
        <v>3155.9740999999999</v>
      </c>
      <c r="H164">
        <v>2144.0385000000001</v>
      </c>
      <c r="I164">
        <v>576.59249999999997</v>
      </c>
      <c r="J164">
        <v>480.6694</v>
      </c>
      <c r="K164">
        <v>1086.7765999999999</v>
      </c>
      <c r="L164">
        <v>279.33640000000003</v>
      </c>
      <c r="M164">
        <v>7448.2674999999999</v>
      </c>
      <c r="O164">
        <v>4477.8149000000003</v>
      </c>
      <c r="P164">
        <v>1038.2881</v>
      </c>
      <c r="Q164">
        <v>3439.5268999999998</v>
      </c>
      <c r="R164">
        <v>1471.5229999999999</v>
      </c>
      <c r="S164">
        <v>808.49440000000004</v>
      </c>
      <c r="T164">
        <v>663.02859999999998</v>
      </c>
      <c r="U164">
        <v>525.99570000000006</v>
      </c>
      <c r="V164">
        <v>1498.9295999999999</v>
      </c>
      <c r="W164">
        <v>921.28300000000002</v>
      </c>
      <c r="X164">
        <v>184.4674</v>
      </c>
      <c r="Y164">
        <v>393.17910000000001</v>
      </c>
      <c r="Z164">
        <v>7448.2674999999999</v>
      </c>
    </row>
    <row r="165" spans="1:26" x14ac:dyDescent="0.25">
      <c r="A165" t="s">
        <v>690</v>
      </c>
      <c r="B165">
        <v>2016</v>
      </c>
      <c r="D165">
        <v>6994.3151099999995</v>
      </c>
      <c r="E165">
        <v>3037.82582</v>
      </c>
      <c r="F165">
        <v>873.09009000000003</v>
      </c>
      <c r="G165">
        <v>3083.3991999999998</v>
      </c>
      <c r="H165">
        <v>1842.1241500000001</v>
      </c>
      <c r="I165">
        <v>672.80705999999998</v>
      </c>
      <c r="J165">
        <v>657.21617000000003</v>
      </c>
      <c r="K165">
        <v>512.10091999999997</v>
      </c>
      <c r="L165">
        <v>81.552369999999996</v>
      </c>
      <c r="M165">
        <v>8836.4392599999992</v>
      </c>
      <c r="O165">
        <v>5395.6487800000004</v>
      </c>
      <c r="P165">
        <v>1176.51288</v>
      </c>
      <c r="Q165">
        <v>4219.1359000000002</v>
      </c>
      <c r="R165">
        <v>1611.8586299999999</v>
      </c>
      <c r="S165">
        <v>696.79304999999999</v>
      </c>
      <c r="T165">
        <v>915.06556999999998</v>
      </c>
      <c r="U165">
        <v>658.41547000000003</v>
      </c>
      <c r="V165">
        <v>1828.9318499999999</v>
      </c>
      <c r="W165">
        <v>1103.3556100000001</v>
      </c>
      <c r="X165">
        <v>280.6361</v>
      </c>
      <c r="Y165">
        <v>444.94013999999999</v>
      </c>
      <c r="Z165">
        <v>8836.4392599999992</v>
      </c>
    </row>
    <row r="166" spans="1:26" x14ac:dyDescent="0.25">
      <c r="A166" t="s">
        <v>690</v>
      </c>
      <c r="B166">
        <v>2017</v>
      </c>
      <c r="D166">
        <v>4965.8675000000003</v>
      </c>
      <c r="E166">
        <v>2942.6514999999999</v>
      </c>
      <c r="F166">
        <v>833.56039999999996</v>
      </c>
      <c r="G166">
        <v>1189.6556</v>
      </c>
      <c r="H166">
        <v>2197.2561000000001</v>
      </c>
      <c r="I166">
        <v>706.46540000000005</v>
      </c>
      <c r="J166">
        <v>624.02530000000002</v>
      </c>
      <c r="K166">
        <v>866.7654</v>
      </c>
      <c r="L166">
        <v>132.8201</v>
      </c>
      <c r="M166">
        <v>7163.1235999999999</v>
      </c>
      <c r="O166">
        <v>4200.4345999999996</v>
      </c>
      <c r="P166">
        <v>1118.6656</v>
      </c>
      <c r="Q166">
        <v>3081.7691</v>
      </c>
      <c r="R166">
        <v>1700.8984</v>
      </c>
      <c r="S166">
        <v>883.36789999999996</v>
      </c>
      <c r="T166">
        <v>817.53039999999999</v>
      </c>
      <c r="U166">
        <v>629.75030000000004</v>
      </c>
      <c r="V166">
        <v>1261.7906</v>
      </c>
      <c r="W166">
        <v>654.94029999999998</v>
      </c>
      <c r="X166">
        <v>245.0301</v>
      </c>
      <c r="Y166">
        <v>361.8202</v>
      </c>
      <c r="Z166">
        <v>7163.1235999999999</v>
      </c>
    </row>
    <row r="167" spans="1:26" x14ac:dyDescent="0.25">
      <c r="A167" t="s">
        <v>690</v>
      </c>
      <c r="B167">
        <v>2018</v>
      </c>
      <c r="D167">
        <v>4558.7565999999997</v>
      </c>
      <c r="E167">
        <v>2963.5288</v>
      </c>
      <c r="F167">
        <v>1075.0936999999999</v>
      </c>
      <c r="G167">
        <v>520.13409999999999</v>
      </c>
      <c r="H167">
        <v>2499.5646999999999</v>
      </c>
      <c r="I167">
        <v>707.74189999999999</v>
      </c>
      <c r="J167">
        <v>590.90830000000005</v>
      </c>
      <c r="K167">
        <v>1200.9143999999999</v>
      </c>
      <c r="L167">
        <v>635.84429999999998</v>
      </c>
      <c r="M167">
        <v>7058.3212999999996</v>
      </c>
      <c r="O167">
        <v>3812.8191000000002</v>
      </c>
      <c r="P167">
        <v>1093.0681</v>
      </c>
      <c r="Q167">
        <v>2719.7510000000002</v>
      </c>
      <c r="R167">
        <v>1819.9078</v>
      </c>
      <c r="S167">
        <v>980.72810000000004</v>
      </c>
      <c r="T167">
        <v>839.17970000000003</v>
      </c>
      <c r="U167">
        <v>690.89089999999999</v>
      </c>
      <c r="V167">
        <v>1425.5944</v>
      </c>
      <c r="W167">
        <v>751.55449999999996</v>
      </c>
      <c r="X167">
        <v>214.5694</v>
      </c>
      <c r="Y167">
        <v>459.47050000000002</v>
      </c>
      <c r="Z167">
        <v>7058.3212999999996</v>
      </c>
    </row>
    <row r="168" spans="1:26" x14ac:dyDescent="0.25">
      <c r="A168" t="s">
        <v>690</v>
      </c>
      <c r="B168">
        <v>2019</v>
      </c>
      <c r="D168">
        <v>5155.0441600000004</v>
      </c>
      <c r="E168">
        <v>3476.3723199999999</v>
      </c>
      <c r="F168">
        <v>964.50004999999999</v>
      </c>
      <c r="G168">
        <v>714.17178999999999</v>
      </c>
      <c r="H168">
        <v>2250.5001200000002</v>
      </c>
      <c r="I168">
        <v>395.12597</v>
      </c>
      <c r="J168">
        <v>536.24239</v>
      </c>
      <c r="K168">
        <v>1319.13175</v>
      </c>
      <c r="L168">
        <v>260.14505000000003</v>
      </c>
      <c r="M168">
        <v>7405.5442700000003</v>
      </c>
      <c r="O168">
        <v>3540.1814800000002</v>
      </c>
      <c r="P168">
        <v>1192.7405200000001</v>
      </c>
      <c r="Q168">
        <v>2347.4409599999999</v>
      </c>
      <c r="R168">
        <v>2278.7233999999999</v>
      </c>
      <c r="S168">
        <v>1382.94091</v>
      </c>
      <c r="T168">
        <v>895.78249000000005</v>
      </c>
      <c r="U168">
        <v>895.78249000000005</v>
      </c>
      <c r="V168">
        <v>1586.63939</v>
      </c>
      <c r="W168">
        <v>71.171760000000006</v>
      </c>
      <c r="X168">
        <v>246.64696000000001</v>
      </c>
      <c r="Y168">
        <v>1268.82068</v>
      </c>
      <c r="Z168">
        <v>7405.5442700000003</v>
      </c>
    </row>
    <row r="169" spans="1:26" x14ac:dyDescent="0.25">
      <c r="A169" t="s">
        <v>690</v>
      </c>
      <c r="B169">
        <v>2020</v>
      </c>
      <c r="D169">
        <v>5679.9893000000002</v>
      </c>
      <c r="E169">
        <v>3805.5362</v>
      </c>
      <c r="F169">
        <v>1031.7987000000001</v>
      </c>
      <c r="G169">
        <v>842.65449999999998</v>
      </c>
      <c r="H169">
        <v>1458.7889</v>
      </c>
      <c r="I169">
        <v>460.96820000000002</v>
      </c>
      <c r="J169">
        <v>540.25019999999995</v>
      </c>
      <c r="K169">
        <v>457.57040000000001</v>
      </c>
      <c r="L169">
        <v>60.027799999999999</v>
      </c>
      <c r="M169">
        <v>7138.7781999999997</v>
      </c>
      <c r="O169">
        <v>3346.8332</v>
      </c>
      <c r="P169">
        <v>1094.0916999999999</v>
      </c>
      <c r="Q169">
        <v>2252.7415000000001</v>
      </c>
      <c r="R169">
        <v>2405.6424999999999</v>
      </c>
      <c r="S169">
        <v>1577.7119</v>
      </c>
      <c r="T169">
        <v>827.9307</v>
      </c>
      <c r="U169">
        <v>629.72559999999999</v>
      </c>
      <c r="V169">
        <v>1386.3025</v>
      </c>
      <c r="W169">
        <v>377.1558</v>
      </c>
      <c r="X169">
        <v>245.77420000000001</v>
      </c>
      <c r="Y169">
        <v>763.37239999999997</v>
      </c>
      <c r="Z169">
        <v>7138.7781999999997</v>
      </c>
    </row>
    <row r="170" spans="1:26" x14ac:dyDescent="0.25">
      <c r="A170" t="s">
        <v>194</v>
      </c>
      <c r="B170">
        <v>2011</v>
      </c>
      <c r="D170">
        <v>3889.8512500000002</v>
      </c>
      <c r="E170">
        <v>753.43790999999999</v>
      </c>
      <c r="F170">
        <v>2075.5448200000001</v>
      </c>
      <c r="G170">
        <v>1060.86852</v>
      </c>
      <c r="H170">
        <v>3486.6720399999999</v>
      </c>
      <c r="I170">
        <v>996.56169999999997</v>
      </c>
      <c r="J170">
        <v>1194.52838</v>
      </c>
      <c r="K170">
        <v>1295.58196</v>
      </c>
      <c r="L170">
        <v>817.35655999999994</v>
      </c>
      <c r="M170">
        <v>7376.5232900000001</v>
      </c>
      <c r="O170">
        <v>3321.0528599999998</v>
      </c>
      <c r="P170">
        <v>582.25495000000001</v>
      </c>
      <c r="Q170">
        <v>2738.7979099999998</v>
      </c>
      <c r="R170">
        <v>2363.5669400000002</v>
      </c>
      <c r="S170">
        <v>1148.9831099999999</v>
      </c>
      <c r="T170">
        <v>1214.58383</v>
      </c>
      <c r="U170">
        <v>1040.55429</v>
      </c>
      <c r="V170">
        <v>1691.9034999999999</v>
      </c>
      <c r="W170">
        <v>51.367829999999998</v>
      </c>
      <c r="X170">
        <v>706.85751000000005</v>
      </c>
      <c r="Y170">
        <v>933.67816000000005</v>
      </c>
      <c r="Z170">
        <v>7376.5232900000001</v>
      </c>
    </row>
    <row r="171" spans="1:26" x14ac:dyDescent="0.25">
      <c r="A171" t="s">
        <v>194</v>
      </c>
      <c r="B171">
        <v>2012</v>
      </c>
      <c r="D171">
        <v>4130.5135</v>
      </c>
      <c r="E171">
        <v>793.09130000000005</v>
      </c>
      <c r="F171">
        <v>1809.2932000000001</v>
      </c>
      <c r="G171">
        <v>1528.1289999999999</v>
      </c>
      <c r="H171">
        <v>3360.1158999999998</v>
      </c>
      <c r="I171">
        <v>856.15859999999998</v>
      </c>
      <c r="J171">
        <v>1036.1248000000001</v>
      </c>
      <c r="K171">
        <v>1467.8324</v>
      </c>
      <c r="L171">
        <v>734.9058</v>
      </c>
      <c r="M171">
        <v>7490.6293999999998</v>
      </c>
      <c r="O171">
        <v>3520.1590999999999</v>
      </c>
      <c r="P171">
        <v>593.73</v>
      </c>
      <c r="Q171">
        <v>2926.4290999999998</v>
      </c>
      <c r="R171">
        <v>1979.4956999999999</v>
      </c>
      <c r="S171">
        <v>706.4067</v>
      </c>
      <c r="T171">
        <v>1273.0889999999999</v>
      </c>
      <c r="U171">
        <v>1144.5795000000001</v>
      </c>
      <c r="V171">
        <v>1990.9745</v>
      </c>
      <c r="W171">
        <v>1050.1104</v>
      </c>
      <c r="X171">
        <v>542.93309999999997</v>
      </c>
      <c r="Y171">
        <v>397.93099999999998</v>
      </c>
      <c r="Z171">
        <v>7490.6293999999998</v>
      </c>
    </row>
    <row r="172" spans="1:26" x14ac:dyDescent="0.25">
      <c r="A172" t="s">
        <v>194</v>
      </c>
      <c r="B172">
        <v>2013</v>
      </c>
      <c r="D172">
        <v>4627.70784</v>
      </c>
      <c r="E172">
        <v>1085.6274900000001</v>
      </c>
      <c r="F172">
        <v>1934.87725</v>
      </c>
      <c r="G172">
        <v>1607.2030999999999</v>
      </c>
      <c r="H172">
        <v>3510.0852300000001</v>
      </c>
      <c r="I172">
        <v>963.71505999999999</v>
      </c>
      <c r="J172">
        <v>1168.9251300000001</v>
      </c>
      <c r="K172">
        <v>1377.44505</v>
      </c>
      <c r="L172">
        <v>724.30330000000004</v>
      </c>
      <c r="M172">
        <v>8137.7930699999997</v>
      </c>
      <c r="O172">
        <v>4166.67472</v>
      </c>
      <c r="P172">
        <v>620.59497999999996</v>
      </c>
      <c r="Q172">
        <v>3546.0797400000001</v>
      </c>
      <c r="R172">
        <v>2692.4168599999998</v>
      </c>
      <c r="S172">
        <v>1001.36448</v>
      </c>
      <c r="T172">
        <v>1691.0523800000001</v>
      </c>
      <c r="U172">
        <v>1527.35321</v>
      </c>
      <c r="V172">
        <v>1278.7014899999999</v>
      </c>
      <c r="W172">
        <v>67.300079999999994</v>
      </c>
      <c r="X172">
        <v>642.38476000000003</v>
      </c>
      <c r="Y172">
        <v>569.01665000000003</v>
      </c>
      <c r="Z172">
        <v>8137.7930699999997</v>
      </c>
    </row>
    <row r="173" spans="1:26" x14ac:dyDescent="0.25">
      <c r="A173" t="s">
        <v>194</v>
      </c>
      <c r="B173">
        <v>2014</v>
      </c>
      <c r="D173">
        <v>4510.62655</v>
      </c>
      <c r="E173">
        <v>1045.5834400000001</v>
      </c>
      <c r="F173">
        <v>1799.53991</v>
      </c>
      <c r="G173">
        <v>1665.5032000000001</v>
      </c>
      <c r="H173">
        <v>3623.8474700000002</v>
      </c>
      <c r="I173">
        <v>971.15907000000004</v>
      </c>
      <c r="J173">
        <v>1130.20625</v>
      </c>
      <c r="K173">
        <v>1522.48215</v>
      </c>
      <c r="L173">
        <v>733.68098999999995</v>
      </c>
      <c r="M173">
        <v>8134.4740199999997</v>
      </c>
      <c r="O173">
        <v>4180.7554099999998</v>
      </c>
      <c r="P173">
        <v>546.34527000000003</v>
      </c>
      <c r="Q173">
        <v>3634.41014</v>
      </c>
      <c r="R173">
        <v>2713.87907</v>
      </c>
      <c r="S173">
        <v>910.81826999999998</v>
      </c>
      <c r="T173">
        <v>1803.0608</v>
      </c>
      <c r="U173">
        <v>1664.89615</v>
      </c>
      <c r="V173">
        <v>1239.83953</v>
      </c>
      <c r="W173">
        <v>68.718090000000004</v>
      </c>
      <c r="X173">
        <v>637.64562999999998</v>
      </c>
      <c r="Y173">
        <v>533.47580000000005</v>
      </c>
      <c r="Z173">
        <v>8134.4740199999997</v>
      </c>
    </row>
    <row r="174" spans="1:26" x14ac:dyDescent="0.25">
      <c r="A174" t="s">
        <v>194</v>
      </c>
      <c r="B174">
        <v>2015</v>
      </c>
      <c r="D174">
        <v>4357.7392399999999</v>
      </c>
      <c r="E174">
        <v>949.34634000000005</v>
      </c>
      <c r="F174">
        <v>1731.7949900000001</v>
      </c>
      <c r="G174">
        <v>1676.5979</v>
      </c>
      <c r="H174">
        <v>3559.0689600000001</v>
      </c>
      <c r="I174">
        <v>880.54051000000004</v>
      </c>
      <c r="J174">
        <v>1071.1718699999999</v>
      </c>
      <c r="K174">
        <v>1607.3565900000001</v>
      </c>
      <c r="L174">
        <v>851.68996000000004</v>
      </c>
      <c r="M174">
        <v>7916.8082000000004</v>
      </c>
      <c r="O174">
        <v>4298.5139600000002</v>
      </c>
      <c r="P174">
        <v>489.91496999999998</v>
      </c>
      <c r="Q174">
        <v>3808.59899</v>
      </c>
      <c r="R174">
        <v>2477.0101</v>
      </c>
      <c r="S174">
        <v>852.23431000000005</v>
      </c>
      <c r="T174">
        <v>1624.7757899999999</v>
      </c>
      <c r="U174">
        <v>1481.9383499999999</v>
      </c>
      <c r="V174">
        <v>1141.28414</v>
      </c>
      <c r="W174">
        <v>43.00365</v>
      </c>
      <c r="X174">
        <v>575.8134</v>
      </c>
      <c r="Y174">
        <v>522.46709999999996</v>
      </c>
      <c r="Z174">
        <v>7916.8082000000004</v>
      </c>
    </row>
    <row r="175" spans="1:26" x14ac:dyDescent="0.25">
      <c r="A175" t="s">
        <v>194</v>
      </c>
      <c r="B175">
        <v>2016</v>
      </c>
      <c r="D175">
        <v>6548.6989299999996</v>
      </c>
      <c r="E175">
        <v>2779.6605399999999</v>
      </c>
      <c r="F175">
        <v>2512.3408899999999</v>
      </c>
      <c r="G175">
        <v>1256.6975</v>
      </c>
      <c r="H175">
        <v>4262.8840300000002</v>
      </c>
      <c r="I175">
        <v>1046.5100399999999</v>
      </c>
      <c r="J175">
        <v>1581.8872100000001</v>
      </c>
      <c r="K175">
        <v>1634.48678</v>
      </c>
      <c r="L175">
        <v>980.41800000000001</v>
      </c>
      <c r="M175">
        <v>10811.58295</v>
      </c>
      <c r="O175">
        <v>5102.2635099999998</v>
      </c>
      <c r="P175">
        <v>474.34480000000002</v>
      </c>
      <c r="Q175">
        <v>4627.9187099999999</v>
      </c>
      <c r="R175">
        <v>3872.3401399999998</v>
      </c>
      <c r="S175">
        <v>1631.74612</v>
      </c>
      <c r="T175">
        <v>2240.59402</v>
      </c>
      <c r="U175">
        <v>1796.29106</v>
      </c>
      <c r="V175">
        <v>1836.9793</v>
      </c>
      <c r="W175">
        <v>95.606830000000002</v>
      </c>
      <c r="X175">
        <v>952.69518000000005</v>
      </c>
      <c r="Y175">
        <v>788.67728999999997</v>
      </c>
      <c r="Z175">
        <v>10811.58295</v>
      </c>
    </row>
    <row r="176" spans="1:26" x14ac:dyDescent="0.25">
      <c r="A176" t="s">
        <v>194</v>
      </c>
      <c r="B176">
        <v>2017</v>
      </c>
      <c r="D176">
        <v>7366.8176000000003</v>
      </c>
      <c r="E176">
        <v>3085.5578999999998</v>
      </c>
      <c r="F176">
        <v>2856.3717999999999</v>
      </c>
      <c r="G176">
        <v>1424.8878</v>
      </c>
      <c r="H176">
        <v>4901.6572999999999</v>
      </c>
      <c r="I176">
        <v>1227.6030000000001</v>
      </c>
      <c r="J176">
        <v>1808.7836</v>
      </c>
      <c r="K176">
        <v>1865.2706000000001</v>
      </c>
      <c r="L176">
        <v>1105.6342999999999</v>
      </c>
      <c r="M176">
        <v>12268.474899999999</v>
      </c>
      <c r="O176">
        <v>6091.7223000000004</v>
      </c>
      <c r="P176">
        <v>539.6848</v>
      </c>
      <c r="Q176">
        <v>5552.0374000000002</v>
      </c>
      <c r="R176">
        <v>3942.6972999999998</v>
      </c>
      <c r="S176">
        <v>1492.4084</v>
      </c>
      <c r="T176">
        <v>2450.2890000000002</v>
      </c>
      <c r="U176">
        <v>2021.8992000000001</v>
      </c>
      <c r="V176">
        <v>2234.0551999999998</v>
      </c>
      <c r="W176">
        <v>241.41900000000001</v>
      </c>
      <c r="X176">
        <v>1060.1808000000001</v>
      </c>
      <c r="Y176">
        <v>932.45540000000005</v>
      </c>
      <c r="Z176">
        <v>12268.474899999999</v>
      </c>
    </row>
    <row r="177" spans="1:26" x14ac:dyDescent="0.25">
      <c r="A177" t="s">
        <v>194</v>
      </c>
      <c r="B177">
        <v>2018</v>
      </c>
      <c r="D177">
        <v>6782.1818999999996</v>
      </c>
      <c r="E177">
        <v>2834.2199000000001</v>
      </c>
      <c r="F177">
        <v>2523.5812999999998</v>
      </c>
      <c r="G177">
        <v>1424.3806999999999</v>
      </c>
      <c r="H177">
        <v>4941.5934999999999</v>
      </c>
      <c r="I177">
        <v>1291.3317</v>
      </c>
      <c r="J177">
        <v>1680.2882999999999</v>
      </c>
      <c r="K177">
        <v>1969.9735000000001</v>
      </c>
      <c r="L177">
        <v>920.35149999999999</v>
      </c>
      <c r="M177">
        <v>11723.7754</v>
      </c>
      <c r="O177">
        <v>6082.3576000000003</v>
      </c>
      <c r="P177">
        <v>515.25030000000004</v>
      </c>
      <c r="Q177">
        <v>5567.1072999999997</v>
      </c>
      <c r="R177">
        <v>3245.7330999999999</v>
      </c>
      <c r="S177">
        <v>1244.8445999999999</v>
      </c>
      <c r="T177">
        <v>2000.8885</v>
      </c>
      <c r="U177">
        <v>1601.5123000000001</v>
      </c>
      <c r="V177">
        <v>2395.6846999999998</v>
      </c>
      <c r="W177">
        <v>269.53309999999999</v>
      </c>
      <c r="X177">
        <v>1011.0355</v>
      </c>
      <c r="Y177">
        <v>1115.1161</v>
      </c>
      <c r="Z177">
        <v>11723.7754</v>
      </c>
    </row>
    <row r="178" spans="1:26" x14ac:dyDescent="0.25">
      <c r="A178" t="s">
        <v>194</v>
      </c>
      <c r="B178">
        <v>2019</v>
      </c>
      <c r="D178">
        <v>7585.0834999999997</v>
      </c>
      <c r="E178">
        <v>3019.5864999999999</v>
      </c>
      <c r="F178">
        <v>3109.4585000000002</v>
      </c>
      <c r="G178">
        <v>1456.0386000000001</v>
      </c>
      <c r="H178">
        <v>5212.8</v>
      </c>
      <c r="I178">
        <v>1370.2108000000001</v>
      </c>
      <c r="J178">
        <v>1663.6428000000001</v>
      </c>
      <c r="K178">
        <v>2178.9463999999998</v>
      </c>
      <c r="L178">
        <v>1034.2019</v>
      </c>
      <c r="M178">
        <v>12797.8835</v>
      </c>
      <c r="O178">
        <v>6817.9137000000001</v>
      </c>
      <c r="P178">
        <v>505.5299</v>
      </c>
      <c r="Q178">
        <v>6312.3837999999996</v>
      </c>
      <c r="R178">
        <v>4075.6947</v>
      </c>
      <c r="S178">
        <v>1737.6749</v>
      </c>
      <c r="T178">
        <v>2338.0198</v>
      </c>
      <c r="U178">
        <v>1947.7507000000001</v>
      </c>
      <c r="V178">
        <v>1904.2751000000001</v>
      </c>
      <c r="W178">
        <v>273.54790000000003</v>
      </c>
      <c r="X178">
        <v>1026.2257999999999</v>
      </c>
      <c r="Y178">
        <v>604.50149999999996</v>
      </c>
      <c r="Z178">
        <v>12797.8835</v>
      </c>
    </row>
    <row r="179" spans="1:26" x14ac:dyDescent="0.25">
      <c r="A179" t="s">
        <v>194</v>
      </c>
      <c r="B179">
        <v>2020</v>
      </c>
      <c r="D179">
        <v>8128.3058000000001</v>
      </c>
      <c r="E179">
        <v>3271.6922</v>
      </c>
      <c r="F179">
        <v>3364.4609</v>
      </c>
      <c r="G179">
        <v>1492.1527000000001</v>
      </c>
      <c r="H179">
        <v>6455.5240000000003</v>
      </c>
      <c r="I179">
        <v>1449.327</v>
      </c>
      <c r="J179">
        <v>1720.2705000000001</v>
      </c>
      <c r="K179">
        <v>3285.9265</v>
      </c>
      <c r="L179">
        <v>2361.4299000000001</v>
      </c>
      <c r="M179">
        <v>14583.8298</v>
      </c>
      <c r="O179">
        <v>7290.1968999999999</v>
      </c>
      <c r="P179">
        <v>552.19470000000001</v>
      </c>
      <c r="Q179">
        <v>6738.0023000000001</v>
      </c>
      <c r="R179">
        <v>4998.8343999999997</v>
      </c>
      <c r="S179">
        <v>2280.9322000000002</v>
      </c>
      <c r="T179">
        <v>2717.9022</v>
      </c>
      <c r="U179">
        <v>2313.0821999999998</v>
      </c>
      <c r="V179">
        <v>2294.7984000000001</v>
      </c>
      <c r="W179">
        <v>234.49870000000001</v>
      </c>
      <c r="X179">
        <v>1075.798</v>
      </c>
      <c r="Y179">
        <v>984.5018</v>
      </c>
      <c r="Z179">
        <v>14583.8298</v>
      </c>
    </row>
    <row r="180" spans="1:26" x14ac:dyDescent="0.25">
      <c r="A180" t="s">
        <v>691</v>
      </c>
      <c r="B180">
        <v>2011</v>
      </c>
      <c r="D180">
        <v>3889.8512500000002</v>
      </c>
      <c r="E180">
        <v>753.43790999999999</v>
      </c>
      <c r="F180">
        <v>2075.5448200000001</v>
      </c>
      <c r="G180">
        <v>1060.86852</v>
      </c>
      <c r="H180">
        <v>3486.6720399999999</v>
      </c>
      <c r="I180">
        <v>996.56169999999997</v>
      </c>
      <c r="J180">
        <v>1194.52838</v>
      </c>
      <c r="K180">
        <v>1295.58196</v>
      </c>
      <c r="L180">
        <v>817.35655999999994</v>
      </c>
      <c r="M180">
        <v>7376.5232900000001</v>
      </c>
      <c r="O180">
        <v>3321.0528599999998</v>
      </c>
      <c r="P180">
        <v>582.25495000000001</v>
      </c>
      <c r="Q180">
        <v>2738.7979099999998</v>
      </c>
      <c r="R180">
        <v>2367.8368099999998</v>
      </c>
      <c r="S180">
        <v>1153.25298</v>
      </c>
      <c r="T180">
        <v>1214.58383</v>
      </c>
      <c r="U180">
        <v>1040.55429</v>
      </c>
      <c r="V180">
        <v>1687.63363</v>
      </c>
      <c r="W180">
        <v>51.367829999999998</v>
      </c>
      <c r="X180">
        <v>706.85751000000005</v>
      </c>
      <c r="Y180">
        <v>929.40828999999997</v>
      </c>
      <c r="Z180">
        <v>7376.5232900000001</v>
      </c>
    </row>
    <row r="181" spans="1:26" x14ac:dyDescent="0.25">
      <c r="A181" t="s">
        <v>691</v>
      </c>
      <c r="B181">
        <v>2012</v>
      </c>
      <c r="D181">
        <v>4130.5135</v>
      </c>
      <c r="E181">
        <v>793.09130000000005</v>
      </c>
      <c r="F181">
        <v>1809.2932000000001</v>
      </c>
      <c r="G181">
        <v>1528.1289999999999</v>
      </c>
      <c r="H181">
        <v>3360.1158999999998</v>
      </c>
      <c r="I181">
        <v>856.15859999999998</v>
      </c>
      <c r="J181">
        <v>1036.1248000000001</v>
      </c>
      <c r="K181">
        <v>1467.8324</v>
      </c>
      <c r="L181">
        <v>734.9058</v>
      </c>
      <c r="M181">
        <v>7490.6293999999998</v>
      </c>
      <c r="O181">
        <v>3520.1590999999999</v>
      </c>
      <c r="P181">
        <v>593.73</v>
      </c>
      <c r="Q181">
        <v>2926.4290999999998</v>
      </c>
      <c r="R181">
        <v>2074.4924999999998</v>
      </c>
      <c r="S181">
        <v>706.4067</v>
      </c>
      <c r="T181">
        <v>1368.0858000000001</v>
      </c>
      <c r="U181">
        <v>1239.5762999999999</v>
      </c>
      <c r="V181">
        <v>1895.9776999999999</v>
      </c>
      <c r="W181">
        <v>409.80560000000003</v>
      </c>
      <c r="X181">
        <v>542.93309999999997</v>
      </c>
      <c r="Y181">
        <v>943.23900000000003</v>
      </c>
      <c r="Z181">
        <v>7490.6293999999998</v>
      </c>
    </row>
    <row r="182" spans="1:26" x14ac:dyDescent="0.25">
      <c r="A182" t="s">
        <v>691</v>
      </c>
      <c r="B182">
        <v>2013</v>
      </c>
      <c r="D182">
        <v>4606.0559700000003</v>
      </c>
      <c r="E182">
        <v>1084.93794</v>
      </c>
      <c r="F182">
        <v>1913.9149299999999</v>
      </c>
      <c r="G182">
        <v>1607.2030999999999</v>
      </c>
      <c r="H182">
        <v>3492.8464800000002</v>
      </c>
      <c r="I182">
        <v>962.19804999999997</v>
      </c>
      <c r="J182">
        <v>1167.1323</v>
      </c>
      <c r="K182">
        <v>1363.51614</v>
      </c>
      <c r="L182">
        <v>715.89079000000004</v>
      </c>
      <c r="M182">
        <v>8098.9024600000002</v>
      </c>
      <c r="O182">
        <v>3826.8644899999999</v>
      </c>
      <c r="P182">
        <v>620.59497999999996</v>
      </c>
      <c r="Q182">
        <v>3206.2695100000001</v>
      </c>
      <c r="R182">
        <v>2497.2742199999998</v>
      </c>
      <c r="S182">
        <v>1015.4313</v>
      </c>
      <c r="T182">
        <v>1481.8429100000001</v>
      </c>
      <c r="U182">
        <v>1314.97182</v>
      </c>
      <c r="V182">
        <v>1774.7637500000001</v>
      </c>
      <c r="W182">
        <v>67.300079999999994</v>
      </c>
      <c r="X182">
        <v>646.52206000000001</v>
      </c>
      <c r="Y182">
        <v>1060.9416000000001</v>
      </c>
      <c r="Z182">
        <v>8098.9024600000002</v>
      </c>
    </row>
    <row r="183" spans="1:26" x14ac:dyDescent="0.25">
      <c r="A183" t="s">
        <v>691</v>
      </c>
      <c r="B183">
        <v>2014</v>
      </c>
      <c r="D183">
        <v>4490.8367099999996</v>
      </c>
      <c r="E183">
        <v>1044.8549800000001</v>
      </c>
      <c r="F183">
        <v>1780.4785300000001</v>
      </c>
      <c r="G183">
        <v>1665.5032000000001</v>
      </c>
      <c r="H183">
        <v>3602.9649399999998</v>
      </c>
      <c r="I183">
        <v>969.45933000000002</v>
      </c>
      <c r="J183">
        <v>1128.5065099999999</v>
      </c>
      <c r="K183">
        <v>1504.9991</v>
      </c>
      <c r="L183">
        <v>726.27498000000003</v>
      </c>
      <c r="M183">
        <v>8093.8016500000003</v>
      </c>
      <c r="O183">
        <v>3898.4770199999998</v>
      </c>
      <c r="P183">
        <v>546.34527000000003</v>
      </c>
      <c r="Q183">
        <v>3352.13175</v>
      </c>
      <c r="R183">
        <v>2423.70903</v>
      </c>
      <c r="S183">
        <v>917.61722999999995</v>
      </c>
      <c r="T183">
        <v>1506.0917899999999</v>
      </c>
      <c r="U183">
        <v>1367.92715</v>
      </c>
      <c r="V183">
        <v>1771.6155900000001</v>
      </c>
      <c r="W183">
        <v>68.718090000000004</v>
      </c>
      <c r="X183">
        <v>636.31011999999998</v>
      </c>
      <c r="Y183">
        <v>1066.5873799999999</v>
      </c>
      <c r="Z183">
        <v>8093.8016500000003</v>
      </c>
    </row>
    <row r="184" spans="1:26" x14ac:dyDescent="0.25">
      <c r="A184" t="s">
        <v>691</v>
      </c>
      <c r="B184">
        <v>2015</v>
      </c>
      <c r="D184">
        <v>4338.6869900000002</v>
      </c>
      <c r="E184">
        <v>948.25765000000001</v>
      </c>
      <c r="F184">
        <v>1713.8314399999999</v>
      </c>
      <c r="G184">
        <v>1676.5979</v>
      </c>
      <c r="H184">
        <v>3541.2142800000001</v>
      </c>
      <c r="I184">
        <v>879.12519999999995</v>
      </c>
      <c r="J184">
        <v>1069.3210799999999</v>
      </c>
      <c r="K184">
        <v>1592.76801</v>
      </c>
      <c r="L184">
        <v>845.04889000000003</v>
      </c>
      <c r="M184">
        <v>7879.9012700000003</v>
      </c>
      <c r="O184">
        <v>4027.7542899999999</v>
      </c>
      <c r="P184">
        <v>489.91496999999998</v>
      </c>
      <c r="Q184">
        <v>3537.8393099999998</v>
      </c>
      <c r="R184">
        <v>2277.3425299999999</v>
      </c>
      <c r="S184">
        <v>843.85131999999999</v>
      </c>
      <c r="T184">
        <v>1433.4912099999999</v>
      </c>
      <c r="U184">
        <v>1290.6537800000001</v>
      </c>
      <c r="V184">
        <v>1574.8044600000001</v>
      </c>
      <c r="W184">
        <v>43.00365</v>
      </c>
      <c r="X184">
        <v>578.20853999999997</v>
      </c>
      <c r="Y184">
        <v>953.59226999999998</v>
      </c>
      <c r="Z184">
        <v>7879.9012700000003</v>
      </c>
    </row>
    <row r="185" spans="1:26" x14ac:dyDescent="0.25">
      <c r="A185" t="s">
        <v>691</v>
      </c>
      <c r="B185">
        <v>2016</v>
      </c>
      <c r="D185">
        <v>6526.1411900000003</v>
      </c>
      <c r="E185">
        <v>2777.6577499999999</v>
      </c>
      <c r="F185">
        <v>2491.78595</v>
      </c>
      <c r="G185">
        <v>1256.6975</v>
      </c>
      <c r="H185">
        <v>4250.4456499999997</v>
      </c>
      <c r="I185">
        <v>1045.0343</v>
      </c>
      <c r="J185">
        <v>1582.0980300000001</v>
      </c>
      <c r="K185">
        <v>1623.31332</v>
      </c>
      <c r="L185">
        <v>980.41800000000001</v>
      </c>
      <c r="M185">
        <v>10776.58685</v>
      </c>
      <c r="O185">
        <v>4852.3365000000003</v>
      </c>
      <c r="P185">
        <v>474.34480000000002</v>
      </c>
      <c r="Q185">
        <v>4377.9916999999996</v>
      </c>
      <c r="R185">
        <v>3652.9820199999999</v>
      </c>
      <c r="S185">
        <v>1604.76117</v>
      </c>
      <c r="T185">
        <v>2048.2208500000002</v>
      </c>
      <c r="U185">
        <v>1603.9178899999999</v>
      </c>
      <c r="V185">
        <v>2271.2683200000001</v>
      </c>
      <c r="W185">
        <v>95.606830000000002</v>
      </c>
      <c r="X185">
        <v>956.27912000000003</v>
      </c>
      <c r="Y185">
        <v>1219.38237</v>
      </c>
      <c r="Z185">
        <v>10776.58685</v>
      </c>
    </row>
    <row r="186" spans="1:26" x14ac:dyDescent="0.25">
      <c r="A186" t="s">
        <v>691</v>
      </c>
      <c r="B186">
        <v>2017</v>
      </c>
      <c r="D186">
        <v>7338.7539999999999</v>
      </c>
      <c r="E186">
        <v>3084.5985000000001</v>
      </c>
      <c r="F186">
        <v>2829.2676000000001</v>
      </c>
      <c r="G186">
        <v>1424.8878</v>
      </c>
      <c r="H186">
        <v>4886.7860000000001</v>
      </c>
      <c r="I186">
        <v>1225.5642</v>
      </c>
      <c r="J186">
        <v>1809.8630000000001</v>
      </c>
      <c r="K186">
        <v>1851.3588</v>
      </c>
      <c r="L186">
        <v>1197.8604</v>
      </c>
      <c r="M186">
        <v>12225.5399</v>
      </c>
      <c r="O186">
        <v>5798.6134000000002</v>
      </c>
      <c r="P186">
        <v>539.6848</v>
      </c>
      <c r="Q186">
        <v>5258.9286000000002</v>
      </c>
      <c r="R186">
        <v>3357.3191999999999</v>
      </c>
      <c r="S186">
        <v>1118.107</v>
      </c>
      <c r="T186">
        <v>2239.2121999999999</v>
      </c>
      <c r="U186">
        <v>1810.9423999999999</v>
      </c>
      <c r="V186">
        <v>3069.6073000000001</v>
      </c>
      <c r="W186">
        <v>373.82170000000002</v>
      </c>
      <c r="X186">
        <v>1058.8616</v>
      </c>
      <c r="Y186">
        <v>1636.924</v>
      </c>
      <c r="Z186">
        <v>12225.5399</v>
      </c>
    </row>
    <row r="187" spans="1:26" x14ac:dyDescent="0.25">
      <c r="A187" t="s">
        <v>691</v>
      </c>
      <c r="B187">
        <v>2018</v>
      </c>
      <c r="D187">
        <v>6782.1818999999996</v>
      </c>
      <c r="E187">
        <v>2834.2199000000001</v>
      </c>
      <c r="F187">
        <v>2523.5812999999998</v>
      </c>
      <c r="G187">
        <v>1424.3806999999999</v>
      </c>
      <c r="H187">
        <v>4941.5934999999999</v>
      </c>
      <c r="I187">
        <v>1291.3317</v>
      </c>
      <c r="J187">
        <v>1680.2882999999999</v>
      </c>
      <c r="K187">
        <v>1969.9735000000001</v>
      </c>
      <c r="L187">
        <v>920.35149999999999</v>
      </c>
      <c r="M187">
        <v>11723.7754</v>
      </c>
      <c r="O187">
        <v>6082.3576000000003</v>
      </c>
      <c r="P187">
        <v>515.25030000000004</v>
      </c>
      <c r="Q187">
        <v>5567.1072999999997</v>
      </c>
      <c r="R187">
        <v>3245.7330999999999</v>
      </c>
      <c r="S187">
        <v>1244.8445999999999</v>
      </c>
      <c r="T187">
        <v>2000.8885</v>
      </c>
      <c r="U187">
        <v>1601.5123000000001</v>
      </c>
      <c r="V187">
        <v>2395.6846999999998</v>
      </c>
      <c r="W187">
        <v>152.85759999999999</v>
      </c>
      <c r="X187">
        <v>1011.0355</v>
      </c>
      <c r="Y187">
        <v>1231.7916</v>
      </c>
      <c r="Z187">
        <v>11723.7754</v>
      </c>
    </row>
    <row r="188" spans="1:26" x14ac:dyDescent="0.25">
      <c r="A188" t="s">
        <v>691</v>
      </c>
      <c r="B188">
        <v>2019</v>
      </c>
      <c r="D188">
        <v>7544.4164000000001</v>
      </c>
      <c r="E188">
        <v>3018.9124000000002</v>
      </c>
      <c r="F188">
        <v>3081.8227999999999</v>
      </c>
      <c r="G188">
        <v>1443.6812</v>
      </c>
      <c r="H188">
        <v>5211.2272000000003</v>
      </c>
      <c r="I188">
        <v>1368.6379999999999</v>
      </c>
      <c r="J188">
        <v>1664.9909</v>
      </c>
      <c r="K188">
        <v>2177.5983000000001</v>
      </c>
      <c r="L188">
        <v>1028.5849000000001</v>
      </c>
      <c r="M188">
        <v>12755.643599999999</v>
      </c>
      <c r="O188">
        <v>6537.6253999999999</v>
      </c>
      <c r="P188">
        <v>505.5299</v>
      </c>
      <c r="Q188">
        <v>6032.0955000000004</v>
      </c>
      <c r="R188">
        <v>3597.4634000000001</v>
      </c>
      <c r="S188">
        <v>1460.6445000000001</v>
      </c>
      <c r="T188">
        <v>2136.8189000000002</v>
      </c>
      <c r="U188">
        <v>1746.5498</v>
      </c>
      <c r="V188">
        <v>2620.5547999999999</v>
      </c>
      <c r="W188">
        <v>456.66199999999998</v>
      </c>
      <c r="X188">
        <v>1026.7874999999999</v>
      </c>
      <c r="Y188">
        <v>1137.1052999999999</v>
      </c>
      <c r="Z188">
        <v>12755.643599999999</v>
      </c>
    </row>
    <row r="189" spans="1:26" x14ac:dyDescent="0.25">
      <c r="A189" t="s">
        <v>691</v>
      </c>
      <c r="B189">
        <v>2020</v>
      </c>
      <c r="D189">
        <v>8100.3279000000002</v>
      </c>
      <c r="E189">
        <v>3271.2013000000002</v>
      </c>
      <c r="F189">
        <v>3336.9738000000002</v>
      </c>
      <c r="G189">
        <v>1492.1527000000001</v>
      </c>
      <c r="H189">
        <v>6446.6889000000001</v>
      </c>
      <c r="I189">
        <v>1447.7318</v>
      </c>
      <c r="J189">
        <v>1721.4975999999999</v>
      </c>
      <c r="K189">
        <v>3277.4594999999999</v>
      </c>
      <c r="L189">
        <v>2361.4299000000001</v>
      </c>
      <c r="M189">
        <v>14547.016799999999</v>
      </c>
      <c r="O189">
        <v>7173.7452000000003</v>
      </c>
      <c r="P189">
        <v>552.19470000000001</v>
      </c>
      <c r="Q189">
        <v>6621.5505000000003</v>
      </c>
      <c r="R189">
        <v>4330.6787999999997</v>
      </c>
      <c r="S189">
        <v>1834.0226</v>
      </c>
      <c r="T189">
        <v>2496.6561999999999</v>
      </c>
      <c r="U189">
        <v>2091.9589000000001</v>
      </c>
      <c r="V189">
        <v>3042.5927000000001</v>
      </c>
      <c r="W189">
        <v>434.39319999999998</v>
      </c>
      <c r="X189">
        <v>1078.2521999999999</v>
      </c>
      <c r="Y189">
        <v>1529.9474</v>
      </c>
      <c r="Z189">
        <v>14547.016799999999</v>
      </c>
    </row>
    <row r="190" spans="1:26" x14ac:dyDescent="0.25">
      <c r="A190" t="s">
        <v>15</v>
      </c>
      <c r="B190">
        <v>2011</v>
      </c>
      <c r="D190">
        <v>316193.60100000002</v>
      </c>
      <c r="E190">
        <v>6340.7470000000003</v>
      </c>
      <c r="F190">
        <v>296756.66800000001</v>
      </c>
      <c r="G190">
        <v>13096.184999999999</v>
      </c>
      <c r="H190">
        <v>1070369.524</v>
      </c>
      <c r="I190">
        <v>229614.35200000001</v>
      </c>
      <c r="J190">
        <v>365151.58799999999</v>
      </c>
      <c r="K190">
        <v>475603.58500000002</v>
      </c>
      <c r="L190">
        <v>395867.05099999998</v>
      </c>
      <c r="M190">
        <v>1386563.125</v>
      </c>
      <c r="O190">
        <v>634788.01599999995</v>
      </c>
      <c r="P190">
        <v>129389.989</v>
      </c>
      <c r="Q190">
        <v>505398.027</v>
      </c>
      <c r="R190">
        <v>239844.019</v>
      </c>
      <c r="S190">
        <v>7682.0050000000001</v>
      </c>
      <c r="T190">
        <v>232162.014</v>
      </c>
      <c r="U190">
        <v>232162.014</v>
      </c>
      <c r="V190">
        <v>511931.09</v>
      </c>
      <c r="W190">
        <v>15151.567999999999</v>
      </c>
      <c r="X190">
        <v>121288.548</v>
      </c>
      <c r="Y190">
        <v>375490.97499999998</v>
      </c>
      <c r="Z190">
        <v>1386563.125</v>
      </c>
    </row>
    <row r="191" spans="1:26" x14ac:dyDescent="0.25">
      <c r="A191" t="s">
        <v>15</v>
      </c>
      <c r="B191">
        <v>2012</v>
      </c>
      <c r="D191">
        <v>331865.12</v>
      </c>
      <c r="E191">
        <v>11559.53</v>
      </c>
      <c r="F191">
        <v>292229.24</v>
      </c>
      <c r="G191">
        <v>28076.34</v>
      </c>
      <c r="H191">
        <v>1374432.39</v>
      </c>
      <c r="I191">
        <v>226452.57</v>
      </c>
      <c r="J191">
        <v>364864.95</v>
      </c>
      <c r="K191">
        <v>783114.86</v>
      </c>
      <c r="L191">
        <v>427864.03</v>
      </c>
      <c r="M191">
        <v>1706297.5</v>
      </c>
      <c r="O191">
        <v>735814.45</v>
      </c>
      <c r="P191">
        <v>131940</v>
      </c>
      <c r="Q191">
        <v>603874.46</v>
      </c>
      <c r="R191">
        <v>252998.32</v>
      </c>
      <c r="S191">
        <v>11183.4</v>
      </c>
      <c r="T191">
        <v>241814.93</v>
      </c>
      <c r="U191">
        <v>241814.93</v>
      </c>
      <c r="V191">
        <v>717484.72</v>
      </c>
      <c r="W191">
        <v>227873.57</v>
      </c>
      <c r="X191">
        <v>147053.23000000001</v>
      </c>
      <c r="Y191">
        <v>342557.93</v>
      </c>
      <c r="Z191">
        <v>1706297.5</v>
      </c>
    </row>
    <row r="192" spans="1:26" x14ac:dyDescent="0.25">
      <c r="A192" t="s">
        <v>15</v>
      </c>
      <c r="B192">
        <v>2013</v>
      </c>
      <c r="D192">
        <v>356176.92700000003</v>
      </c>
      <c r="E192">
        <v>48972.084000000003</v>
      </c>
      <c r="F192">
        <v>278830.554</v>
      </c>
      <c r="G192">
        <v>28374.289000000001</v>
      </c>
      <c r="H192">
        <v>1340544.82</v>
      </c>
      <c r="I192">
        <v>226237.79500000001</v>
      </c>
      <c r="J192">
        <v>381996.902</v>
      </c>
      <c r="K192">
        <v>732310.12300000002</v>
      </c>
      <c r="L192">
        <v>380630.02299999999</v>
      </c>
      <c r="M192">
        <v>1696721.747</v>
      </c>
      <c r="O192">
        <v>839986.11899999995</v>
      </c>
      <c r="P192">
        <v>137909.997</v>
      </c>
      <c r="Q192">
        <v>702076.12199999997</v>
      </c>
      <c r="R192">
        <v>242794.057</v>
      </c>
      <c r="S192">
        <v>8851.0640000000003</v>
      </c>
      <c r="T192">
        <v>233942.99299999999</v>
      </c>
      <c r="U192">
        <v>233942.99299999999</v>
      </c>
      <c r="V192">
        <v>613941.571</v>
      </c>
      <c r="W192">
        <v>147469.64600000001</v>
      </c>
      <c r="X192">
        <v>151128.38099999999</v>
      </c>
      <c r="Y192">
        <v>315343.54499999998</v>
      </c>
      <c r="Z192">
        <v>1696721.747</v>
      </c>
    </row>
    <row r="193" spans="1:26" x14ac:dyDescent="0.25">
      <c r="A193" t="s">
        <v>15</v>
      </c>
      <c r="B193">
        <v>2014</v>
      </c>
      <c r="H193">
        <v>51092.911880486201</v>
      </c>
      <c r="K193">
        <v>490194.94808157498</v>
      </c>
      <c r="L193">
        <v>438961.85181155498</v>
      </c>
      <c r="Q193">
        <v>743693.42690762901</v>
      </c>
      <c r="R193">
        <v>-434866.75177795201</v>
      </c>
      <c r="S193">
        <v>-434866.75177795201</v>
      </c>
      <c r="T193">
        <v>0</v>
      </c>
      <c r="U193">
        <v>0</v>
      </c>
      <c r="V193">
        <v>480227.73853515298</v>
      </c>
      <c r="W193">
        <v>310574.55436540599</v>
      </c>
      <c r="X193">
        <v>124246.340614373</v>
      </c>
      <c r="Y193">
        <v>45406.843555374297</v>
      </c>
    </row>
    <row r="194" spans="1:26" x14ac:dyDescent="0.25">
      <c r="A194" t="s">
        <v>15</v>
      </c>
      <c r="B194">
        <v>2015</v>
      </c>
      <c r="H194">
        <v>53109.9376461676</v>
      </c>
      <c r="K194">
        <v>532706.01546456397</v>
      </c>
      <c r="L194">
        <v>479595.32199935202</v>
      </c>
      <c r="Q194">
        <v>629992.40579207498</v>
      </c>
      <c r="R194">
        <v>-351388.41644623003</v>
      </c>
      <c r="S194">
        <v>-351388.41644623003</v>
      </c>
      <c r="T194">
        <v>0</v>
      </c>
      <c r="U194">
        <v>0</v>
      </c>
      <c r="V194">
        <v>402823.07991810201</v>
      </c>
      <c r="W194">
        <v>250145.92836376</v>
      </c>
      <c r="X194">
        <v>101201.173356951</v>
      </c>
      <c r="Y194">
        <v>51475.9781973922</v>
      </c>
    </row>
    <row r="195" spans="1:26" x14ac:dyDescent="0.25">
      <c r="A195" t="s">
        <v>15</v>
      </c>
      <c r="B195">
        <v>2016</v>
      </c>
      <c r="H195">
        <v>52639.908107141397</v>
      </c>
      <c r="K195">
        <v>552311.44729148305</v>
      </c>
      <c r="L195">
        <v>499670.80301174999</v>
      </c>
      <c r="Q195">
        <v>671808.59221610904</v>
      </c>
      <c r="R195">
        <v>-123801.66180759401</v>
      </c>
      <c r="S195">
        <v>-123801.66180759401</v>
      </c>
      <c r="T195">
        <v>0</v>
      </c>
      <c r="U195">
        <v>0</v>
      </c>
      <c r="V195">
        <v>179047.70059985801</v>
      </c>
      <c r="W195">
        <v>12177.504159278</v>
      </c>
      <c r="X195">
        <v>111578.32776063999</v>
      </c>
      <c r="Y195">
        <v>55291.868679940097</v>
      </c>
    </row>
    <row r="196" spans="1:26" x14ac:dyDescent="0.25">
      <c r="A196" t="s">
        <v>15</v>
      </c>
      <c r="B196">
        <v>2017</v>
      </c>
      <c r="D196">
        <v>308806.77100000001</v>
      </c>
      <c r="E196">
        <v>59091.597999999998</v>
      </c>
      <c r="F196">
        <v>231824.18900000001</v>
      </c>
      <c r="G196">
        <v>17890.983</v>
      </c>
      <c r="H196">
        <v>1745542.362</v>
      </c>
      <c r="I196">
        <v>408383.60800000001</v>
      </c>
      <c r="J196">
        <v>374437.25099999999</v>
      </c>
      <c r="K196">
        <v>962721.50300000003</v>
      </c>
      <c r="L196">
        <v>446673.696</v>
      </c>
      <c r="M196">
        <v>2054349.1329999999</v>
      </c>
      <c r="O196">
        <v>916995.12600000005</v>
      </c>
      <c r="P196">
        <v>119929.95699999999</v>
      </c>
      <c r="Q196">
        <v>797065.16799999995</v>
      </c>
      <c r="R196">
        <v>265790.74099999998</v>
      </c>
      <c r="S196">
        <v>6229.1620000000003</v>
      </c>
      <c r="T196">
        <v>259561.579</v>
      </c>
      <c r="U196">
        <v>259561.579</v>
      </c>
      <c r="V196">
        <v>871563.26599999995</v>
      </c>
      <c r="W196">
        <v>353677.04200000002</v>
      </c>
      <c r="X196">
        <v>123033.745</v>
      </c>
      <c r="Y196">
        <v>394852.47899999999</v>
      </c>
      <c r="Z196">
        <v>2054349.1329999999</v>
      </c>
    </row>
    <row r="197" spans="1:26" x14ac:dyDescent="0.25">
      <c r="A197" t="s">
        <v>15</v>
      </c>
      <c r="B197">
        <v>2018</v>
      </c>
      <c r="D197">
        <v>322044.06099999999</v>
      </c>
      <c r="E197">
        <v>43676.756000000001</v>
      </c>
      <c r="F197">
        <v>262513.65500000003</v>
      </c>
      <c r="G197">
        <v>15853.651</v>
      </c>
      <c r="H197">
        <v>1374674.355</v>
      </c>
      <c r="I197">
        <v>385820.36099999998</v>
      </c>
      <c r="J197">
        <v>491499.51299999998</v>
      </c>
      <c r="K197">
        <v>497354.48100000003</v>
      </c>
      <c r="L197">
        <v>391087.02799999999</v>
      </c>
      <c r="M197">
        <v>1696718.416</v>
      </c>
      <c r="O197">
        <v>694523.97600000002</v>
      </c>
      <c r="P197">
        <v>114500.058</v>
      </c>
      <c r="Q197">
        <v>580023.91799999995</v>
      </c>
      <c r="R197">
        <v>289548.16399999999</v>
      </c>
      <c r="S197">
        <v>9449.6080000000002</v>
      </c>
      <c r="T197">
        <v>280098.55499999999</v>
      </c>
      <c r="U197">
        <v>280098.55499999999</v>
      </c>
      <c r="V197">
        <v>712646.27599999995</v>
      </c>
      <c r="W197">
        <v>53264.281999999999</v>
      </c>
      <c r="X197">
        <v>148354.29</v>
      </c>
      <c r="Y197">
        <v>511027.70500000002</v>
      </c>
      <c r="Z197">
        <v>1696718.416</v>
      </c>
    </row>
    <row r="198" spans="1:26" x14ac:dyDescent="0.25">
      <c r="A198" t="s">
        <v>15</v>
      </c>
      <c r="B198">
        <v>2019</v>
      </c>
      <c r="D198">
        <v>334663.51</v>
      </c>
      <c r="E198">
        <v>57648.91</v>
      </c>
      <c r="F198">
        <v>253876.93</v>
      </c>
      <c r="G198">
        <v>23137.67</v>
      </c>
      <c r="H198">
        <v>1280783.75</v>
      </c>
      <c r="I198">
        <v>300168.09000000003</v>
      </c>
      <c r="J198">
        <v>442196.02</v>
      </c>
      <c r="K198">
        <v>538419.64</v>
      </c>
      <c r="L198">
        <v>200654.28</v>
      </c>
      <c r="M198">
        <v>1615447.26</v>
      </c>
      <c r="O198">
        <v>695753.28</v>
      </c>
      <c r="P198">
        <v>112339.99</v>
      </c>
      <c r="Q198">
        <v>583413.30000000005</v>
      </c>
      <c r="R198">
        <v>274102.98</v>
      </c>
      <c r="S198">
        <v>13080.87</v>
      </c>
      <c r="T198">
        <v>261022.11</v>
      </c>
      <c r="U198">
        <v>261022.11</v>
      </c>
      <c r="V198">
        <v>645591</v>
      </c>
      <c r="W198">
        <v>20217.830000000002</v>
      </c>
      <c r="X198">
        <v>132187.09</v>
      </c>
      <c r="Y198">
        <v>493186.08</v>
      </c>
      <c r="Z198">
        <v>1615447.26</v>
      </c>
    </row>
    <row r="199" spans="1:26" x14ac:dyDescent="0.25">
      <c r="A199" t="s">
        <v>15</v>
      </c>
      <c r="B199">
        <v>2020</v>
      </c>
      <c r="D199">
        <v>328626.25199999998</v>
      </c>
      <c r="E199">
        <v>43203.767999999996</v>
      </c>
      <c r="F199">
        <v>256126.73</v>
      </c>
      <c r="G199">
        <v>29295.755000000001</v>
      </c>
      <c r="H199">
        <v>1299317.6470000001</v>
      </c>
      <c r="I199">
        <v>224603.91200000001</v>
      </c>
      <c r="J199">
        <v>374076.31300000002</v>
      </c>
      <c r="K199">
        <v>700637.42299999995</v>
      </c>
      <c r="L199">
        <v>298735.32</v>
      </c>
      <c r="M199">
        <v>1627943.9</v>
      </c>
      <c r="O199">
        <v>700326.35199999996</v>
      </c>
      <c r="P199">
        <v>122709.93</v>
      </c>
      <c r="Q199">
        <v>577616.42200000002</v>
      </c>
      <c r="R199">
        <v>282825.495</v>
      </c>
      <c r="S199">
        <v>6852.1220000000003</v>
      </c>
      <c r="T199">
        <v>275973.37300000002</v>
      </c>
      <c r="U199">
        <v>275973.37300000002</v>
      </c>
      <c r="V199">
        <v>644792.05200000003</v>
      </c>
      <c r="W199">
        <v>34426.271000000001</v>
      </c>
      <c r="X199">
        <v>117522.981</v>
      </c>
      <c r="Y199">
        <v>492842.8</v>
      </c>
      <c r="Z199">
        <v>1627943.9</v>
      </c>
    </row>
    <row r="200" spans="1:26" x14ac:dyDescent="0.25">
      <c r="A200" t="s">
        <v>692</v>
      </c>
      <c r="B200">
        <v>2011</v>
      </c>
      <c r="D200">
        <v>1856148.54</v>
      </c>
      <c r="E200">
        <v>71408.02</v>
      </c>
      <c r="F200">
        <v>1744637.33</v>
      </c>
      <c r="G200">
        <v>40103.19</v>
      </c>
      <c r="H200">
        <v>1451980.96</v>
      </c>
      <c r="I200">
        <v>784947.65</v>
      </c>
      <c r="J200">
        <v>23376.41</v>
      </c>
      <c r="K200">
        <v>643656.91</v>
      </c>
      <c r="L200">
        <v>332733.17</v>
      </c>
      <c r="M200">
        <v>3308129.51</v>
      </c>
      <c r="O200">
        <v>683064.24</v>
      </c>
      <c r="P200">
        <v>578120.56000000006</v>
      </c>
      <c r="Q200">
        <v>104943.67999999999</v>
      </c>
      <c r="R200">
        <v>1472206.86</v>
      </c>
      <c r="S200">
        <v>1269212.6100000001</v>
      </c>
      <c r="T200">
        <v>202994.25</v>
      </c>
      <c r="U200">
        <v>202994.25</v>
      </c>
      <c r="V200">
        <v>1152858.4099999999</v>
      </c>
      <c r="W200">
        <v>203063.2</v>
      </c>
      <c r="X200">
        <v>730495.18</v>
      </c>
      <c r="Y200">
        <v>219300.02</v>
      </c>
      <c r="Z200">
        <v>3308129.51</v>
      </c>
    </row>
    <row r="201" spans="1:26" x14ac:dyDescent="0.25">
      <c r="A201" t="s">
        <v>692</v>
      </c>
      <c r="B201">
        <v>2012</v>
      </c>
      <c r="D201">
        <v>1731597.75</v>
      </c>
      <c r="E201">
        <v>57790.5</v>
      </c>
      <c r="F201">
        <v>1657848.62</v>
      </c>
      <c r="G201">
        <v>15958.62</v>
      </c>
      <c r="H201">
        <v>1204968.81</v>
      </c>
      <c r="I201">
        <v>722714.85</v>
      </c>
      <c r="J201">
        <v>20788.759999999998</v>
      </c>
      <c r="K201">
        <v>461465.2</v>
      </c>
      <c r="L201">
        <v>216686.11</v>
      </c>
      <c r="M201">
        <v>2936566.56</v>
      </c>
      <c r="O201">
        <v>603469.29</v>
      </c>
      <c r="P201">
        <v>503599.98</v>
      </c>
      <c r="Q201">
        <v>99869.31</v>
      </c>
      <c r="R201">
        <v>1293974.98</v>
      </c>
      <c r="S201">
        <v>1094912.05</v>
      </c>
      <c r="T201">
        <v>199062.94</v>
      </c>
      <c r="U201">
        <v>193336.67</v>
      </c>
      <c r="V201">
        <v>1039122.29</v>
      </c>
      <c r="W201">
        <v>119735.93</v>
      </c>
      <c r="X201">
        <v>644421.25</v>
      </c>
      <c r="Y201">
        <v>274965.09999999998</v>
      </c>
      <c r="Z201">
        <v>2936566.56</v>
      </c>
    </row>
    <row r="202" spans="1:26" x14ac:dyDescent="0.25">
      <c r="A202" t="s">
        <v>692</v>
      </c>
      <c r="B202">
        <v>2013</v>
      </c>
      <c r="D202">
        <v>1920998.08</v>
      </c>
      <c r="E202">
        <v>59438.13</v>
      </c>
      <c r="F202">
        <v>1844831.93</v>
      </c>
      <c r="G202">
        <v>16728.009999999998</v>
      </c>
      <c r="H202">
        <v>1325087.68</v>
      </c>
      <c r="I202">
        <v>764365.1</v>
      </c>
      <c r="J202">
        <v>21731.11</v>
      </c>
      <c r="K202">
        <v>538991.47</v>
      </c>
      <c r="L202">
        <v>275399.39</v>
      </c>
      <c r="M202">
        <v>3246085.76</v>
      </c>
      <c r="O202">
        <v>696371.34</v>
      </c>
      <c r="P202">
        <v>523199.99</v>
      </c>
      <c r="Q202">
        <v>173171.35</v>
      </c>
      <c r="R202">
        <v>1375282.18</v>
      </c>
      <c r="S202">
        <v>1173294.28</v>
      </c>
      <c r="T202">
        <v>201987.9</v>
      </c>
      <c r="U202">
        <v>195357.64</v>
      </c>
      <c r="V202">
        <v>1174432.24</v>
      </c>
      <c r="W202">
        <v>247489.29</v>
      </c>
      <c r="X202">
        <v>731708.26</v>
      </c>
      <c r="Y202">
        <v>195234.69</v>
      </c>
      <c r="Z202">
        <v>3246085.76</v>
      </c>
    </row>
    <row r="203" spans="1:26" x14ac:dyDescent="0.25">
      <c r="A203" t="s">
        <v>692</v>
      </c>
      <c r="B203">
        <v>2014</v>
      </c>
      <c r="D203">
        <v>2314778.02</v>
      </c>
      <c r="E203">
        <v>63508.53</v>
      </c>
      <c r="F203">
        <v>2232153.44</v>
      </c>
      <c r="G203">
        <v>19116.05</v>
      </c>
      <c r="H203">
        <v>1439753.47</v>
      </c>
      <c r="I203">
        <v>860818.68</v>
      </c>
      <c r="J203">
        <v>14650.34</v>
      </c>
      <c r="K203">
        <v>564284.44999999995</v>
      </c>
      <c r="L203">
        <v>196250.97</v>
      </c>
      <c r="M203">
        <v>3754531.49</v>
      </c>
      <c r="O203">
        <v>735930.3</v>
      </c>
      <c r="P203">
        <v>546319.72</v>
      </c>
      <c r="Q203">
        <v>189610.58</v>
      </c>
      <c r="R203">
        <v>1741880.31</v>
      </c>
      <c r="S203">
        <v>1475450.75</v>
      </c>
      <c r="T203">
        <v>266429.55</v>
      </c>
      <c r="U203">
        <v>259174.45</v>
      </c>
      <c r="V203">
        <v>1276720.8799999999</v>
      </c>
      <c r="W203">
        <v>187574.78</v>
      </c>
      <c r="X203">
        <v>825917.96</v>
      </c>
      <c r="Y203">
        <v>263228.14</v>
      </c>
      <c r="Z203">
        <v>3754531.49</v>
      </c>
    </row>
    <row r="204" spans="1:26" x14ac:dyDescent="0.25">
      <c r="A204" t="s">
        <v>692</v>
      </c>
      <c r="B204">
        <v>2015</v>
      </c>
      <c r="D204">
        <v>1959969.2</v>
      </c>
      <c r="E204">
        <v>49098.45</v>
      </c>
      <c r="F204">
        <v>1894524.74</v>
      </c>
      <c r="G204">
        <v>16346.01</v>
      </c>
      <c r="H204">
        <v>1170043.74</v>
      </c>
      <c r="I204">
        <v>751619.92</v>
      </c>
      <c r="J204">
        <v>18274.990000000002</v>
      </c>
      <c r="K204">
        <v>400148.83</v>
      </c>
      <c r="L204">
        <v>124516.78</v>
      </c>
      <c r="M204">
        <v>3130012.93</v>
      </c>
      <c r="O204">
        <v>658660.59</v>
      </c>
      <c r="P204">
        <v>447559.98</v>
      </c>
      <c r="Q204">
        <v>211100.61</v>
      </c>
      <c r="R204">
        <v>1435596.74</v>
      </c>
      <c r="S204">
        <v>1203094.92</v>
      </c>
      <c r="T204">
        <v>232501.81</v>
      </c>
      <c r="U204">
        <v>228481.61</v>
      </c>
      <c r="V204">
        <v>1035755.61</v>
      </c>
      <c r="W204">
        <v>187608.19</v>
      </c>
      <c r="X204">
        <v>667626.34</v>
      </c>
      <c r="Y204">
        <v>180521.08</v>
      </c>
      <c r="Z204">
        <v>3130012.93</v>
      </c>
    </row>
    <row r="205" spans="1:26" x14ac:dyDescent="0.25">
      <c r="A205" t="s">
        <v>692</v>
      </c>
      <c r="B205">
        <v>2016</v>
      </c>
      <c r="D205">
        <v>1986387.69</v>
      </c>
      <c r="E205">
        <v>51205.760000000002</v>
      </c>
      <c r="F205">
        <v>1908733.64</v>
      </c>
      <c r="G205">
        <v>26448.3</v>
      </c>
      <c r="H205">
        <v>1334158.48</v>
      </c>
      <c r="I205">
        <v>795329.55</v>
      </c>
      <c r="J205">
        <v>16007.97</v>
      </c>
      <c r="K205">
        <v>522820.96</v>
      </c>
      <c r="L205">
        <v>184879.39</v>
      </c>
      <c r="M205">
        <v>3320546.17</v>
      </c>
      <c r="O205">
        <v>839246.84</v>
      </c>
      <c r="P205">
        <v>444080.02</v>
      </c>
      <c r="Q205">
        <v>395166.83</v>
      </c>
      <c r="R205">
        <v>1510101.88</v>
      </c>
      <c r="S205">
        <v>1242058.51</v>
      </c>
      <c r="T205">
        <v>268043.37</v>
      </c>
      <c r="U205">
        <v>260668.31</v>
      </c>
      <c r="V205">
        <v>971197.45</v>
      </c>
      <c r="W205">
        <v>158459.96</v>
      </c>
      <c r="X205">
        <v>677962.53</v>
      </c>
      <c r="Y205">
        <v>134774.96</v>
      </c>
      <c r="Z205">
        <v>3320546.17</v>
      </c>
    </row>
    <row r="206" spans="1:26" x14ac:dyDescent="0.25">
      <c r="A206" t="s">
        <v>692</v>
      </c>
      <c r="B206">
        <v>2017</v>
      </c>
      <c r="D206">
        <v>2214644.79</v>
      </c>
      <c r="E206">
        <v>49738.04</v>
      </c>
      <c r="F206">
        <v>2130887.59</v>
      </c>
      <c r="G206">
        <v>34019.160000000003</v>
      </c>
      <c r="H206">
        <v>1398371.05</v>
      </c>
      <c r="I206">
        <v>864575</v>
      </c>
      <c r="J206">
        <v>129800.03</v>
      </c>
      <c r="K206">
        <v>403996.02</v>
      </c>
      <c r="L206">
        <v>227329.22</v>
      </c>
      <c r="M206">
        <v>3613015.84</v>
      </c>
      <c r="O206">
        <v>1058924.69</v>
      </c>
      <c r="P206">
        <v>456479.79</v>
      </c>
      <c r="Q206">
        <v>602444.91</v>
      </c>
      <c r="R206">
        <v>1568042.31</v>
      </c>
      <c r="S206">
        <v>1283960.1000000001</v>
      </c>
      <c r="T206">
        <v>284082.21000000002</v>
      </c>
      <c r="U206">
        <v>276327.76</v>
      </c>
      <c r="V206">
        <v>986048.84</v>
      </c>
      <c r="W206">
        <v>170842.13</v>
      </c>
      <c r="X206">
        <v>667593.69999999995</v>
      </c>
      <c r="Y206">
        <v>147613.01</v>
      </c>
      <c r="Z206">
        <v>3613015.84</v>
      </c>
    </row>
    <row r="207" spans="1:26" x14ac:dyDescent="0.25">
      <c r="A207" t="s">
        <v>692</v>
      </c>
      <c r="B207">
        <v>2018</v>
      </c>
      <c r="D207">
        <v>2423030.39</v>
      </c>
      <c r="E207">
        <v>62953.21</v>
      </c>
      <c r="F207">
        <v>2280467.0299999998</v>
      </c>
      <c r="G207">
        <v>79610.16</v>
      </c>
      <c r="H207">
        <v>1709329.91</v>
      </c>
      <c r="I207">
        <v>883015.46</v>
      </c>
      <c r="J207">
        <v>159247.13</v>
      </c>
      <c r="K207">
        <v>667067.31999999995</v>
      </c>
      <c r="L207">
        <v>423803.31</v>
      </c>
      <c r="M207">
        <v>4132360.3</v>
      </c>
      <c r="O207">
        <v>1197747.68</v>
      </c>
      <c r="P207">
        <v>466320.04</v>
      </c>
      <c r="Q207">
        <v>731427.64</v>
      </c>
      <c r="R207">
        <v>1718728.59</v>
      </c>
      <c r="S207">
        <v>1453738.73</v>
      </c>
      <c r="T207">
        <v>264989.86</v>
      </c>
      <c r="U207">
        <v>256158.92</v>
      </c>
      <c r="V207">
        <v>1215884.03</v>
      </c>
      <c r="W207">
        <v>340658.45</v>
      </c>
      <c r="X207">
        <v>757792.21</v>
      </c>
      <c r="Y207">
        <v>117433.38</v>
      </c>
      <c r="Z207">
        <v>4132360.3</v>
      </c>
    </row>
    <row r="208" spans="1:26" x14ac:dyDescent="0.25">
      <c r="A208" t="s">
        <v>692</v>
      </c>
      <c r="B208">
        <v>2019</v>
      </c>
      <c r="D208">
        <v>2621626.6</v>
      </c>
      <c r="E208">
        <v>69514.7</v>
      </c>
      <c r="F208">
        <v>2454810.66</v>
      </c>
      <c r="G208">
        <v>97301.24</v>
      </c>
      <c r="H208">
        <v>1469347.45</v>
      </c>
      <c r="I208">
        <v>895722.85</v>
      </c>
      <c r="J208">
        <v>159002.43</v>
      </c>
      <c r="K208">
        <v>414622.16</v>
      </c>
      <c r="L208">
        <v>203573.32</v>
      </c>
      <c r="M208">
        <v>4090974.04</v>
      </c>
      <c r="O208">
        <v>1263643.79</v>
      </c>
      <c r="P208">
        <v>455199.81</v>
      </c>
      <c r="Q208">
        <v>808443.97</v>
      </c>
      <c r="R208">
        <v>1733653.53</v>
      </c>
      <c r="S208">
        <v>1457420.07</v>
      </c>
      <c r="T208">
        <v>276233.46000000002</v>
      </c>
      <c r="U208">
        <v>261041.16</v>
      </c>
      <c r="V208">
        <v>1093676.73</v>
      </c>
      <c r="W208">
        <v>223598.7</v>
      </c>
      <c r="X208">
        <v>728828.39</v>
      </c>
      <c r="Y208">
        <v>141249.64000000001</v>
      </c>
      <c r="Z208">
        <v>4090974.04</v>
      </c>
    </row>
    <row r="209" spans="1:26" x14ac:dyDescent="0.25">
      <c r="A209" t="s">
        <v>692</v>
      </c>
      <c r="B209">
        <v>2020</v>
      </c>
      <c r="D209">
        <v>2695585.82</v>
      </c>
      <c r="E209">
        <v>80604.289999999994</v>
      </c>
      <c r="F209">
        <v>2505499.86</v>
      </c>
      <c r="G209">
        <v>109481.68</v>
      </c>
      <c r="H209">
        <v>1498068.88</v>
      </c>
      <c r="I209">
        <v>872473.86</v>
      </c>
      <c r="J209">
        <v>162048.42000000001</v>
      </c>
      <c r="K209">
        <v>463546.6</v>
      </c>
      <c r="L209">
        <v>309059.06</v>
      </c>
      <c r="M209">
        <v>4193654.71</v>
      </c>
      <c r="O209">
        <v>974232.84</v>
      </c>
      <c r="P209">
        <v>447919.8</v>
      </c>
      <c r="Q209">
        <v>526313.04</v>
      </c>
      <c r="R209">
        <v>1815999.56</v>
      </c>
      <c r="S209">
        <v>1504227.22</v>
      </c>
      <c r="T209">
        <v>311772.34000000003</v>
      </c>
      <c r="U209">
        <v>297428.82</v>
      </c>
      <c r="V209">
        <v>1403422.31</v>
      </c>
      <c r="W209">
        <v>314308.68</v>
      </c>
      <c r="X209">
        <v>720267.35</v>
      </c>
      <c r="Y209">
        <v>368846.28</v>
      </c>
      <c r="Z209">
        <v>4193654.71</v>
      </c>
    </row>
    <row r="210" spans="1:26" x14ac:dyDescent="0.25">
      <c r="A210" t="s">
        <v>693</v>
      </c>
      <c r="B210">
        <v>2011</v>
      </c>
      <c r="D210">
        <v>7259602.4199999999</v>
      </c>
      <c r="E210">
        <v>1732899.9</v>
      </c>
      <c r="F210">
        <v>4994720.46</v>
      </c>
      <c r="G210">
        <v>531982.06000000006</v>
      </c>
      <c r="H210">
        <v>1780002.48</v>
      </c>
      <c r="I210">
        <v>235249.01</v>
      </c>
      <c r="J210">
        <v>593070.28</v>
      </c>
      <c r="K210">
        <v>951683.19</v>
      </c>
      <c r="L210">
        <v>739919.49</v>
      </c>
      <c r="M210">
        <v>9039604.9000000004</v>
      </c>
      <c r="O210">
        <v>4108611.45</v>
      </c>
      <c r="P210">
        <v>87212.34</v>
      </c>
      <c r="Q210">
        <v>4021399.12</v>
      </c>
      <c r="R210">
        <v>3036203.17</v>
      </c>
      <c r="S210">
        <v>2703318.56</v>
      </c>
      <c r="T210">
        <v>332884.61</v>
      </c>
      <c r="U210">
        <v>315732.40999999997</v>
      </c>
      <c r="V210">
        <v>1894790.27</v>
      </c>
      <c r="W210">
        <v>385000.91</v>
      </c>
      <c r="X210">
        <v>1169516.1200000001</v>
      </c>
      <c r="Y210">
        <v>340273.25</v>
      </c>
      <c r="Z210">
        <v>9039604.9000000004</v>
      </c>
    </row>
    <row r="211" spans="1:26" x14ac:dyDescent="0.25">
      <c r="A211" t="s">
        <v>693</v>
      </c>
      <c r="B211">
        <v>2012</v>
      </c>
      <c r="D211">
        <v>7846665.0700000003</v>
      </c>
      <c r="E211">
        <v>1647059.09</v>
      </c>
      <c r="F211">
        <v>5609627.0199999996</v>
      </c>
      <c r="G211">
        <v>589978.97</v>
      </c>
      <c r="H211">
        <v>1737803.87</v>
      </c>
      <c r="I211">
        <v>232929.98</v>
      </c>
      <c r="J211">
        <v>652728.01</v>
      </c>
      <c r="K211">
        <v>852145.87</v>
      </c>
      <c r="L211">
        <v>641005.66</v>
      </c>
      <c r="M211">
        <v>9584468.9399999995</v>
      </c>
      <c r="O211">
        <v>4020214.31</v>
      </c>
      <c r="P211">
        <v>91158.51</v>
      </c>
      <c r="Q211">
        <v>3929055.8</v>
      </c>
      <c r="R211">
        <v>3664406.52</v>
      </c>
      <c r="S211">
        <v>3392723.82</v>
      </c>
      <c r="T211">
        <v>271682.69</v>
      </c>
      <c r="U211">
        <v>253892.3</v>
      </c>
      <c r="V211">
        <v>1899848.11</v>
      </c>
      <c r="W211">
        <v>502130.3</v>
      </c>
      <c r="X211">
        <v>965783.71</v>
      </c>
      <c r="Y211">
        <v>431934.11</v>
      </c>
      <c r="Z211">
        <v>9584468.9399999995</v>
      </c>
    </row>
    <row r="212" spans="1:26" x14ac:dyDescent="0.25">
      <c r="A212" t="s">
        <v>693</v>
      </c>
      <c r="B212">
        <v>2013</v>
      </c>
      <c r="D212">
        <v>10080677.300000001</v>
      </c>
      <c r="E212">
        <v>3260224.3</v>
      </c>
      <c r="F212">
        <v>6284184.7000000002</v>
      </c>
      <c r="G212">
        <v>536268.19999999995</v>
      </c>
      <c r="H212">
        <v>2191937.2000000002</v>
      </c>
      <c r="I212">
        <v>184664.7</v>
      </c>
      <c r="J212">
        <v>869296</v>
      </c>
      <c r="K212">
        <v>1137976.5</v>
      </c>
      <c r="L212">
        <v>863711.2</v>
      </c>
      <c r="M212">
        <v>12272614.5</v>
      </c>
      <c r="O212">
        <v>5062313.9000000004</v>
      </c>
      <c r="P212">
        <v>127359.2</v>
      </c>
      <c r="Q212">
        <v>4934954.7</v>
      </c>
      <c r="R212">
        <v>4532480.4000000004</v>
      </c>
      <c r="S212">
        <v>4017580.3</v>
      </c>
      <c r="T212">
        <v>514900.1</v>
      </c>
      <c r="U212">
        <v>504337.4</v>
      </c>
      <c r="V212">
        <v>2677820.2999999998</v>
      </c>
      <c r="W212">
        <v>453709.4</v>
      </c>
      <c r="X212">
        <v>1496136.2</v>
      </c>
      <c r="Y212">
        <v>727974.7</v>
      </c>
      <c r="Z212">
        <v>12272614.5</v>
      </c>
    </row>
    <row r="213" spans="1:26" x14ac:dyDescent="0.25">
      <c r="A213" t="s">
        <v>693</v>
      </c>
      <c r="B213">
        <v>2014</v>
      </c>
      <c r="D213">
        <v>10358000.1</v>
      </c>
      <c r="E213">
        <v>3252055.6</v>
      </c>
      <c r="F213">
        <v>6688536.9000000004</v>
      </c>
      <c r="G213">
        <v>417407.6</v>
      </c>
      <c r="H213">
        <v>1703815.4</v>
      </c>
      <c r="I213">
        <v>102446.7</v>
      </c>
      <c r="J213">
        <v>779618</v>
      </c>
      <c r="K213">
        <v>821750.7</v>
      </c>
      <c r="L213">
        <v>624587.19999999995</v>
      </c>
      <c r="M213">
        <v>12061815.5</v>
      </c>
      <c r="O213">
        <v>5493797.5999999996</v>
      </c>
      <c r="P213">
        <v>128575.5</v>
      </c>
      <c r="Q213">
        <v>5365222.2</v>
      </c>
      <c r="R213">
        <v>3956117.8</v>
      </c>
      <c r="S213">
        <v>3589661.4</v>
      </c>
      <c r="T213">
        <v>366456.4</v>
      </c>
      <c r="U213">
        <v>359706.5</v>
      </c>
      <c r="V213">
        <v>2611900</v>
      </c>
      <c r="W213">
        <v>637324.9</v>
      </c>
      <c r="X213">
        <v>1408560</v>
      </c>
      <c r="Y213">
        <v>566015.1</v>
      </c>
      <c r="Z213">
        <v>12061815.5</v>
      </c>
    </row>
    <row r="214" spans="1:26" x14ac:dyDescent="0.25">
      <c r="A214" t="s">
        <v>693</v>
      </c>
      <c r="B214">
        <v>2015</v>
      </c>
      <c r="D214">
        <v>10248904.6</v>
      </c>
      <c r="E214">
        <v>3164406.9</v>
      </c>
      <c r="F214">
        <v>6657271.2000000002</v>
      </c>
      <c r="G214">
        <v>427226.6</v>
      </c>
      <c r="H214">
        <v>1694992.1</v>
      </c>
      <c r="I214">
        <v>131235.4</v>
      </c>
      <c r="J214">
        <v>714257.9</v>
      </c>
      <c r="K214">
        <v>849498.8</v>
      </c>
      <c r="L214">
        <v>601047.6</v>
      </c>
      <c r="M214">
        <v>11943896.699999999</v>
      </c>
      <c r="O214">
        <v>5332057.2</v>
      </c>
      <c r="P214">
        <v>124489.2</v>
      </c>
      <c r="Q214">
        <v>5207568.0999999996</v>
      </c>
      <c r="R214">
        <v>3829754.5</v>
      </c>
      <c r="S214">
        <v>3442162.1</v>
      </c>
      <c r="T214">
        <v>387592.4</v>
      </c>
      <c r="U214">
        <v>371043</v>
      </c>
      <c r="V214">
        <v>2782085</v>
      </c>
      <c r="W214">
        <v>927607.6</v>
      </c>
      <c r="X214">
        <v>1350934</v>
      </c>
      <c r="Y214">
        <v>503543.4</v>
      </c>
      <c r="Z214">
        <v>11943896.699999999</v>
      </c>
    </row>
    <row r="215" spans="1:26" x14ac:dyDescent="0.25">
      <c r="A215" t="s">
        <v>693</v>
      </c>
      <c r="B215">
        <v>2016</v>
      </c>
      <c r="D215">
        <v>15151351.199999999</v>
      </c>
      <c r="E215">
        <v>3924468</v>
      </c>
      <c r="F215">
        <v>10753519.6</v>
      </c>
      <c r="G215">
        <v>473363.5</v>
      </c>
      <c r="H215">
        <v>2631623.1</v>
      </c>
      <c r="I215">
        <v>223549.4</v>
      </c>
      <c r="J215">
        <v>1064738.2</v>
      </c>
      <c r="K215">
        <v>1343335.5</v>
      </c>
      <c r="L215">
        <v>766952.1</v>
      </c>
      <c r="M215">
        <v>17782974.199999999</v>
      </c>
      <c r="O215">
        <v>7265716.5999999996</v>
      </c>
      <c r="P215">
        <v>210836.9</v>
      </c>
      <c r="Q215">
        <v>7054879.7000000002</v>
      </c>
      <c r="R215">
        <v>7200354.7999999998</v>
      </c>
      <c r="S215">
        <v>6752896.0999999996</v>
      </c>
      <c r="T215">
        <v>447458.7</v>
      </c>
      <c r="U215">
        <v>419994.7</v>
      </c>
      <c r="V215">
        <v>3316902.8</v>
      </c>
      <c r="W215">
        <v>782303.1</v>
      </c>
      <c r="X215">
        <v>1870667.5</v>
      </c>
      <c r="Y215">
        <v>663932.19999999995</v>
      </c>
      <c r="Z215">
        <v>17782974.199999999</v>
      </c>
    </row>
    <row r="216" spans="1:26" x14ac:dyDescent="0.25">
      <c r="A216" t="s">
        <v>693</v>
      </c>
      <c r="B216">
        <v>2017</v>
      </c>
      <c r="D216">
        <v>14707532.4</v>
      </c>
      <c r="E216">
        <v>3826591.9</v>
      </c>
      <c r="F216">
        <v>10442061.800000001</v>
      </c>
      <c r="G216">
        <v>438878.7</v>
      </c>
      <c r="H216">
        <v>2812464.9</v>
      </c>
      <c r="I216">
        <v>272624.59999999998</v>
      </c>
      <c r="J216">
        <v>1394267.2</v>
      </c>
      <c r="K216">
        <v>1145573.1000000001</v>
      </c>
      <c r="L216">
        <v>759707.9</v>
      </c>
      <c r="M216">
        <v>17519997.300000001</v>
      </c>
      <c r="O216">
        <v>7166902.0999999996</v>
      </c>
      <c r="P216">
        <v>201291.1</v>
      </c>
      <c r="Q216">
        <v>6965611</v>
      </c>
      <c r="R216">
        <v>6486771.7999999998</v>
      </c>
      <c r="S216">
        <v>6070335.0999999996</v>
      </c>
      <c r="T216">
        <v>416436.7</v>
      </c>
      <c r="U216">
        <v>390101.7</v>
      </c>
      <c r="V216">
        <v>3866323.4</v>
      </c>
      <c r="W216">
        <v>748715.9</v>
      </c>
      <c r="X216">
        <v>2031345.5</v>
      </c>
      <c r="Y216">
        <v>1086262</v>
      </c>
      <c r="Z216">
        <v>17519997.300000001</v>
      </c>
    </row>
    <row r="217" spans="1:26" x14ac:dyDescent="0.25">
      <c r="A217" t="s">
        <v>693</v>
      </c>
      <c r="B217">
        <v>2018</v>
      </c>
      <c r="D217">
        <v>15516174.1</v>
      </c>
      <c r="E217">
        <v>3726991.4</v>
      </c>
      <c r="F217">
        <v>11306907.199999999</v>
      </c>
      <c r="G217">
        <v>482275.6</v>
      </c>
      <c r="H217">
        <v>2683352.9</v>
      </c>
      <c r="I217">
        <v>279164.90000000002</v>
      </c>
      <c r="J217">
        <v>1392791.1</v>
      </c>
      <c r="K217">
        <v>1011396.9</v>
      </c>
      <c r="L217">
        <v>574731.4</v>
      </c>
      <c r="M217">
        <v>18199527</v>
      </c>
      <c r="O217">
        <v>7437581.0999999996</v>
      </c>
      <c r="P217">
        <v>197493.7</v>
      </c>
      <c r="Q217">
        <v>7240087.4000000004</v>
      </c>
      <c r="R217">
        <v>6275536.2999999998</v>
      </c>
      <c r="S217">
        <v>5792249.5999999996</v>
      </c>
      <c r="T217">
        <v>483286.6</v>
      </c>
      <c r="U217">
        <v>441833.2</v>
      </c>
      <c r="V217">
        <v>4486409.7</v>
      </c>
      <c r="W217">
        <v>840864.8</v>
      </c>
      <c r="X217">
        <v>1998977.7</v>
      </c>
      <c r="Y217">
        <v>1646567.2</v>
      </c>
      <c r="Z217">
        <v>18199527</v>
      </c>
    </row>
    <row r="218" spans="1:26" x14ac:dyDescent="0.25">
      <c r="A218" t="s">
        <v>693</v>
      </c>
      <c r="B218">
        <v>2019</v>
      </c>
      <c r="D218">
        <v>15501945.4</v>
      </c>
      <c r="E218">
        <v>3590369.8</v>
      </c>
      <c r="F218">
        <v>11412759.699999999</v>
      </c>
      <c r="G218">
        <v>498815.9</v>
      </c>
      <c r="H218">
        <v>3130698.4</v>
      </c>
      <c r="I218">
        <v>211429.2</v>
      </c>
      <c r="J218">
        <v>1672045.5</v>
      </c>
      <c r="K218">
        <v>1247223.7</v>
      </c>
      <c r="L218">
        <v>836022.8</v>
      </c>
      <c r="M218">
        <v>18632643.899999999</v>
      </c>
      <c r="O218">
        <v>8249420.5</v>
      </c>
      <c r="P218">
        <v>215724.1</v>
      </c>
      <c r="Q218">
        <v>8033696.4000000004</v>
      </c>
      <c r="R218">
        <v>5728958.5</v>
      </c>
      <c r="S218">
        <v>5117494.9000000004</v>
      </c>
      <c r="T218">
        <v>611463.6</v>
      </c>
      <c r="U218">
        <v>549372.4</v>
      </c>
      <c r="V218">
        <v>4654264.9000000004</v>
      </c>
      <c r="W218">
        <v>612445.30000000005</v>
      </c>
      <c r="X218">
        <v>2145092.2999999998</v>
      </c>
      <c r="Y218">
        <v>1896727.4</v>
      </c>
      <c r="Z218">
        <v>18632643.899999999</v>
      </c>
    </row>
    <row r="219" spans="1:26" x14ac:dyDescent="0.25">
      <c r="A219" t="s">
        <v>693</v>
      </c>
      <c r="B219">
        <v>2020</v>
      </c>
      <c r="D219">
        <v>17310659.5</v>
      </c>
      <c r="E219">
        <v>3519328.2</v>
      </c>
      <c r="F219">
        <v>13324813.300000001</v>
      </c>
      <c r="G219">
        <v>466518</v>
      </c>
      <c r="H219">
        <v>12946185.1</v>
      </c>
      <c r="I219">
        <v>381912.7</v>
      </c>
      <c r="J219">
        <v>3396894.1</v>
      </c>
      <c r="K219">
        <v>9167378.1999999993</v>
      </c>
      <c r="L219">
        <v>8747523.4000000004</v>
      </c>
      <c r="M219">
        <v>30256844.5</v>
      </c>
      <c r="O219">
        <v>18305082.300000001</v>
      </c>
      <c r="P219">
        <v>199111.1</v>
      </c>
      <c r="Q219">
        <v>18105971.199999999</v>
      </c>
      <c r="R219">
        <v>5203391.2</v>
      </c>
      <c r="S219">
        <v>4687265.4000000004</v>
      </c>
      <c r="T219">
        <v>516125.9</v>
      </c>
      <c r="U219">
        <v>466971</v>
      </c>
      <c r="V219">
        <v>6748371</v>
      </c>
      <c r="W219">
        <v>566866.30000000005</v>
      </c>
      <c r="X219">
        <v>2632049.2999999998</v>
      </c>
      <c r="Y219">
        <v>3549455.4</v>
      </c>
      <c r="Z219">
        <v>30256844.5</v>
      </c>
    </row>
    <row r="220" spans="1:26" x14ac:dyDescent="0.25">
      <c r="A220" t="s">
        <v>694</v>
      </c>
      <c r="B220">
        <v>2011</v>
      </c>
      <c r="D220">
        <v>1900207.7</v>
      </c>
      <c r="E220">
        <v>289881.7</v>
      </c>
      <c r="F220">
        <v>1355324.1</v>
      </c>
      <c r="G220">
        <v>255001.9</v>
      </c>
      <c r="H220">
        <v>2211942.2000000002</v>
      </c>
      <c r="I220">
        <v>673970.3</v>
      </c>
      <c r="J220">
        <v>802526.2</v>
      </c>
      <c r="K220">
        <v>735445.8</v>
      </c>
      <c r="L220">
        <v>584775.4</v>
      </c>
      <c r="M220">
        <v>4112150</v>
      </c>
      <c r="O220">
        <v>1321213.3999999999</v>
      </c>
      <c r="P220">
        <v>248060</v>
      </c>
      <c r="Q220">
        <v>1073153.3999999999</v>
      </c>
      <c r="R220">
        <v>1262552.2</v>
      </c>
      <c r="S220">
        <v>842426.6</v>
      </c>
      <c r="T220">
        <v>420125.6</v>
      </c>
      <c r="U220">
        <v>305199.40000000002</v>
      </c>
      <c r="V220">
        <v>1528384.4</v>
      </c>
      <c r="W220">
        <v>113735.5</v>
      </c>
      <c r="X220">
        <v>635431.69999999995</v>
      </c>
      <c r="Y220">
        <v>779217.2</v>
      </c>
      <c r="Z220">
        <v>4112150</v>
      </c>
    </row>
    <row r="221" spans="1:26" x14ac:dyDescent="0.25">
      <c r="A221" t="s">
        <v>694</v>
      </c>
      <c r="B221">
        <v>2012</v>
      </c>
      <c r="D221">
        <v>2422788.9900000002</v>
      </c>
      <c r="E221">
        <v>314395.34999999998</v>
      </c>
      <c r="F221">
        <v>1721489.84</v>
      </c>
      <c r="G221">
        <v>386903.8</v>
      </c>
      <c r="H221">
        <v>2677560.9300000002</v>
      </c>
      <c r="I221">
        <v>754579.54</v>
      </c>
      <c r="J221">
        <v>854576.17</v>
      </c>
      <c r="K221">
        <v>1068405.23</v>
      </c>
      <c r="L221">
        <v>890392.1</v>
      </c>
      <c r="M221">
        <v>5100349.93</v>
      </c>
      <c r="O221">
        <v>1570128.6</v>
      </c>
      <c r="P221">
        <v>260120.01</v>
      </c>
      <c r="Q221">
        <v>1310008.5900000001</v>
      </c>
      <c r="R221">
        <v>2033259.28</v>
      </c>
      <c r="S221">
        <v>1375923</v>
      </c>
      <c r="T221">
        <v>657336.27</v>
      </c>
      <c r="U221">
        <v>334767.95</v>
      </c>
      <c r="V221">
        <v>1496962.05</v>
      </c>
      <c r="W221">
        <v>54580.98</v>
      </c>
      <c r="X221">
        <v>731489.98</v>
      </c>
      <c r="Y221">
        <v>710891.08</v>
      </c>
      <c r="Z221">
        <v>5100349.93</v>
      </c>
    </row>
    <row r="222" spans="1:26" x14ac:dyDescent="0.25">
      <c r="A222" t="s">
        <v>694</v>
      </c>
      <c r="B222">
        <v>2013</v>
      </c>
      <c r="D222">
        <v>2785082.7</v>
      </c>
      <c r="E222">
        <v>258511</v>
      </c>
      <c r="F222">
        <v>1945839.4</v>
      </c>
      <c r="G222">
        <v>580732.4</v>
      </c>
      <c r="H222">
        <v>3283431.8</v>
      </c>
      <c r="I222">
        <v>786611</v>
      </c>
      <c r="J222">
        <v>942013.2</v>
      </c>
      <c r="K222">
        <v>1554807.6</v>
      </c>
      <c r="L222">
        <v>1350494.3</v>
      </c>
      <c r="M222">
        <v>6068514.5</v>
      </c>
      <c r="O222">
        <v>1826679.2</v>
      </c>
      <c r="P222">
        <v>272220</v>
      </c>
      <c r="Q222">
        <v>1554459.2</v>
      </c>
      <c r="R222">
        <v>2274282.2999999998</v>
      </c>
      <c r="S222">
        <v>1526136.1</v>
      </c>
      <c r="T222">
        <v>748146.3</v>
      </c>
      <c r="U222">
        <v>356017.5</v>
      </c>
      <c r="V222">
        <v>1967553</v>
      </c>
      <c r="W222">
        <v>403446.4</v>
      </c>
      <c r="X222">
        <v>780635.7</v>
      </c>
      <c r="Y222">
        <v>783470.9</v>
      </c>
      <c r="Z222">
        <v>6068514.5</v>
      </c>
    </row>
    <row r="223" spans="1:26" x14ac:dyDescent="0.25">
      <c r="A223" t="s">
        <v>694</v>
      </c>
      <c r="B223">
        <v>2014</v>
      </c>
      <c r="D223">
        <v>2502344.7999999998</v>
      </c>
      <c r="E223">
        <v>242284.5</v>
      </c>
      <c r="F223">
        <v>1768727.1</v>
      </c>
      <c r="G223">
        <v>491333.1</v>
      </c>
      <c r="H223">
        <v>2891546.1</v>
      </c>
      <c r="I223">
        <v>667911.69999999995</v>
      </c>
      <c r="J223">
        <v>920736.2</v>
      </c>
      <c r="K223">
        <v>1302898.1000000001</v>
      </c>
      <c r="L223">
        <v>1103057.6000000001</v>
      </c>
      <c r="M223">
        <v>5393890.9000000004</v>
      </c>
      <c r="O223">
        <v>2094934.3</v>
      </c>
      <c r="P223">
        <v>243777.5</v>
      </c>
      <c r="Q223">
        <v>1851156.8</v>
      </c>
      <c r="R223">
        <v>1818590.1</v>
      </c>
      <c r="S223">
        <v>1139657.8999999999</v>
      </c>
      <c r="T223">
        <v>678932.2</v>
      </c>
      <c r="U223">
        <v>392337.7</v>
      </c>
      <c r="V223">
        <v>1480366.4</v>
      </c>
      <c r="W223">
        <v>109942.39999999999</v>
      </c>
      <c r="X223">
        <v>629560.6</v>
      </c>
      <c r="Y223">
        <v>740863.3</v>
      </c>
      <c r="Z223">
        <v>5393890.9000000004</v>
      </c>
    </row>
    <row r="224" spans="1:26" x14ac:dyDescent="0.25">
      <c r="A224" t="s">
        <v>694</v>
      </c>
      <c r="B224">
        <v>2015</v>
      </c>
      <c r="D224">
        <v>2632610.48</v>
      </c>
      <c r="E224">
        <v>250988.41</v>
      </c>
      <c r="F224">
        <v>1893434.93</v>
      </c>
      <c r="G224">
        <v>488187.14</v>
      </c>
      <c r="H224">
        <v>2939148.04</v>
      </c>
      <c r="I224">
        <v>677699.17</v>
      </c>
      <c r="J224">
        <v>1045655.11</v>
      </c>
      <c r="K224">
        <v>1215793.76</v>
      </c>
      <c r="L224">
        <v>1018640.13</v>
      </c>
      <c r="M224">
        <v>5571758.5199999996</v>
      </c>
      <c r="O224">
        <v>2206986.12</v>
      </c>
      <c r="P224">
        <v>247866.41</v>
      </c>
      <c r="Q224">
        <v>1959119.72</v>
      </c>
      <c r="R224">
        <v>1801067.54</v>
      </c>
      <c r="S224">
        <v>1187665.6000000001</v>
      </c>
      <c r="T224">
        <v>613401.93999999994</v>
      </c>
      <c r="U224">
        <v>369072.46</v>
      </c>
      <c r="V224">
        <v>1563704.85</v>
      </c>
      <c r="W224">
        <v>96905.95</v>
      </c>
      <c r="X224">
        <v>706960.57</v>
      </c>
      <c r="Y224">
        <v>759838.34</v>
      </c>
      <c r="Z224">
        <v>5571758.5199999996</v>
      </c>
    </row>
    <row r="225" spans="1:26" x14ac:dyDescent="0.25">
      <c r="A225" t="s">
        <v>694</v>
      </c>
      <c r="B225">
        <v>2016</v>
      </c>
      <c r="D225">
        <v>2947791</v>
      </c>
      <c r="E225">
        <v>285967.2</v>
      </c>
      <c r="F225">
        <v>2139481.6</v>
      </c>
      <c r="G225">
        <v>522342.1</v>
      </c>
      <c r="H225">
        <v>3378831.2</v>
      </c>
      <c r="I225">
        <v>744549.4</v>
      </c>
      <c r="J225">
        <v>1198379.5</v>
      </c>
      <c r="K225">
        <v>1435902.3</v>
      </c>
      <c r="L225">
        <v>1231297.3999999999</v>
      </c>
      <c r="M225">
        <v>6326622.2000000002</v>
      </c>
      <c r="O225">
        <v>2497507.9</v>
      </c>
      <c r="P225">
        <v>249355.4</v>
      </c>
      <c r="Q225">
        <v>2248152.5</v>
      </c>
      <c r="R225">
        <v>1797603.5</v>
      </c>
      <c r="S225">
        <v>1162725.8999999999</v>
      </c>
      <c r="T225">
        <v>634877.6</v>
      </c>
      <c r="U225">
        <v>393972.8</v>
      </c>
      <c r="V225">
        <v>2031510.9</v>
      </c>
      <c r="W225">
        <v>382053.8</v>
      </c>
      <c r="X225">
        <v>755047.8</v>
      </c>
      <c r="Y225">
        <v>894409.3</v>
      </c>
      <c r="Z225">
        <v>6326622.2000000002</v>
      </c>
    </row>
    <row r="226" spans="1:26" x14ac:dyDescent="0.25">
      <c r="A226" t="s">
        <v>694</v>
      </c>
      <c r="B226">
        <v>2017</v>
      </c>
      <c r="D226">
        <v>3270151.95</v>
      </c>
      <c r="E226">
        <v>364401.57</v>
      </c>
      <c r="F226">
        <v>2333103.14</v>
      </c>
      <c r="G226">
        <v>572647.24</v>
      </c>
      <c r="H226">
        <v>3657086.95</v>
      </c>
      <c r="I226">
        <v>890864.68</v>
      </c>
      <c r="J226">
        <v>1364771.2</v>
      </c>
      <c r="K226">
        <v>1401451.07</v>
      </c>
      <c r="L226">
        <v>1181907.67</v>
      </c>
      <c r="M226">
        <v>6927238.9000000004</v>
      </c>
      <c r="O226">
        <v>2899321.78</v>
      </c>
      <c r="P226">
        <v>259977.48</v>
      </c>
      <c r="Q226">
        <v>2639344.2999999998</v>
      </c>
      <c r="R226">
        <v>2073035.58</v>
      </c>
      <c r="S226">
        <v>1363997.9</v>
      </c>
      <c r="T226">
        <v>709037.67</v>
      </c>
      <c r="U226">
        <v>400887.23</v>
      </c>
      <c r="V226">
        <v>1954881.54</v>
      </c>
      <c r="W226">
        <v>49124.09</v>
      </c>
      <c r="X226">
        <v>832705.45</v>
      </c>
      <c r="Y226">
        <v>1073052</v>
      </c>
      <c r="Z226">
        <v>6927238.9000000004</v>
      </c>
    </row>
    <row r="227" spans="1:26" x14ac:dyDescent="0.25">
      <c r="A227" t="s">
        <v>694</v>
      </c>
      <c r="B227">
        <v>2018</v>
      </c>
      <c r="D227">
        <v>3111915.8</v>
      </c>
      <c r="E227">
        <v>427633.9</v>
      </c>
      <c r="F227">
        <v>2165142.7999999998</v>
      </c>
      <c r="G227">
        <v>519139</v>
      </c>
      <c r="H227">
        <v>4035457.9</v>
      </c>
      <c r="I227">
        <v>903539.4</v>
      </c>
      <c r="J227">
        <v>1188477.3999999999</v>
      </c>
      <c r="K227">
        <v>1943441</v>
      </c>
      <c r="L227">
        <v>1575248.6</v>
      </c>
      <c r="M227">
        <v>7147373.5999999996</v>
      </c>
      <c r="O227">
        <v>3310163.7</v>
      </c>
      <c r="P227">
        <v>247799.6</v>
      </c>
      <c r="Q227">
        <v>3062364.1</v>
      </c>
      <c r="R227">
        <v>1484516.3</v>
      </c>
      <c r="S227">
        <v>876581.9</v>
      </c>
      <c r="T227">
        <v>607934.4</v>
      </c>
      <c r="U227">
        <v>453521</v>
      </c>
      <c r="V227">
        <v>2352693.6</v>
      </c>
      <c r="W227">
        <v>649054.80000000005</v>
      </c>
      <c r="X227">
        <v>888337.3</v>
      </c>
      <c r="Y227">
        <v>815301.6</v>
      </c>
      <c r="Z227">
        <v>7147373.5999999996</v>
      </c>
    </row>
    <row r="228" spans="1:26" x14ac:dyDescent="0.25">
      <c r="A228" t="s">
        <v>694</v>
      </c>
      <c r="B228">
        <v>2019</v>
      </c>
      <c r="D228">
        <v>2529355.1</v>
      </c>
      <c r="E228">
        <v>280834.2</v>
      </c>
      <c r="F228">
        <v>1774437.2</v>
      </c>
      <c r="G228">
        <v>474083.8</v>
      </c>
      <c r="H228">
        <v>3810111.4</v>
      </c>
      <c r="I228">
        <v>981664.6</v>
      </c>
      <c r="J228">
        <v>664101.69999999995</v>
      </c>
      <c r="K228">
        <v>2164345.1</v>
      </c>
      <c r="L228">
        <v>1819482.3</v>
      </c>
      <c r="M228">
        <v>6339466.5</v>
      </c>
      <c r="O228">
        <v>2345988.7000000002</v>
      </c>
      <c r="P228">
        <v>247466.3</v>
      </c>
      <c r="Q228">
        <v>2098522.4</v>
      </c>
      <c r="R228">
        <v>2033822.3</v>
      </c>
      <c r="S228">
        <v>1430487.5</v>
      </c>
      <c r="T228">
        <v>603334.80000000005</v>
      </c>
      <c r="U228">
        <v>480072.7</v>
      </c>
      <c r="V228">
        <v>1959655.5</v>
      </c>
      <c r="W228">
        <v>560890</v>
      </c>
      <c r="X228">
        <v>670156.30000000005</v>
      </c>
      <c r="Y228">
        <v>728609.2</v>
      </c>
      <c r="Z228">
        <v>6339466.5</v>
      </c>
    </row>
    <row r="229" spans="1:26" x14ac:dyDescent="0.25">
      <c r="A229" t="s">
        <v>694</v>
      </c>
      <c r="B229">
        <v>2020</v>
      </c>
      <c r="D229">
        <v>3057125.08</v>
      </c>
      <c r="E229">
        <v>379641.41</v>
      </c>
      <c r="F229">
        <v>2088168.08</v>
      </c>
      <c r="G229">
        <v>589315.57999999996</v>
      </c>
      <c r="H229">
        <v>4334472.09</v>
      </c>
      <c r="I229">
        <v>1098597.49</v>
      </c>
      <c r="J229">
        <v>1169474.32</v>
      </c>
      <c r="K229">
        <v>2066400.28</v>
      </c>
      <c r="L229">
        <v>1728382.57</v>
      </c>
      <c r="M229">
        <v>7391597.1699999999</v>
      </c>
      <c r="O229">
        <v>3002149.82</v>
      </c>
      <c r="P229">
        <v>271133.05</v>
      </c>
      <c r="Q229">
        <v>2731016.77</v>
      </c>
      <c r="R229">
        <v>2228039.12</v>
      </c>
      <c r="S229">
        <v>1513636.45</v>
      </c>
      <c r="T229">
        <v>714402.67</v>
      </c>
      <c r="U229">
        <v>557295.28</v>
      </c>
      <c r="V229">
        <v>2161408.2400000002</v>
      </c>
      <c r="W229">
        <v>95087.27</v>
      </c>
      <c r="X229">
        <v>1146693.83</v>
      </c>
      <c r="Y229">
        <v>919627.14</v>
      </c>
      <c r="Z229">
        <v>7391597.1699999999</v>
      </c>
    </row>
    <row r="230" spans="1:26" x14ac:dyDescent="0.25">
      <c r="A230" t="s">
        <v>371</v>
      </c>
      <c r="B230">
        <v>2011</v>
      </c>
      <c r="D230">
        <v>131917.25099999999</v>
      </c>
      <c r="E230">
        <v>6704.8530000000001</v>
      </c>
      <c r="F230">
        <v>42403.413</v>
      </c>
      <c r="G230">
        <v>82808.985000000001</v>
      </c>
      <c r="H230">
        <v>1547708.5589999999</v>
      </c>
      <c r="I230">
        <v>486389.53</v>
      </c>
      <c r="J230">
        <v>929337.28399999999</v>
      </c>
      <c r="K230">
        <v>131981.745</v>
      </c>
      <c r="L230">
        <v>66405.929999999993</v>
      </c>
      <c r="M230">
        <v>1679625.81</v>
      </c>
      <c r="O230">
        <v>595904.75600000005</v>
      </c>
      <c r="P230">
        <v>129389.989</v>
      </c>
      <c r="Q230">
        <v>466514.76699999999</v>
      </c>
      <c r="R230">
        <v>82109.864000000001</v>
      </c>
      <c r="S230">
        <v>0</v>
      </c>
      <c r="T230">
        <v>82109.864000000001</v>
      </c>
      <c r="U230">
        <v>79694.466</v>
      </c>
      <c r="V230">
        <v>1001611.19</v>
      </c>
      <c r="W230">
        <v>464526.549</v>
      </c>
      <c r="X230">
        <v>431512.54</v>
      </c>
      <c r="Y230">
        <v>105572.101</v>
      </c>
      <c r="Z230">
        <v>1679625.81</v>
      </c>
    </row>
    <row r="231" spans="1:26" x14ac:dyDescent="0.25">
      <c r="A231" t="s">
        <v>371</v>
      </c>
      <c r="B231">
        <v>2012</v>
      </c>
      <c r="D231">
        <v>312034.19270000001</v>
      </c>
      <c r="E231">
        <v>7684.8792999999996</v>
      </c>
      <c r="F231">
        <v>48727.439200000001</v>
      </c>
      <c r="G231">
        <v>255621.87419999999</v>
      </c>
      <c r="H231">
        <v>1639920.7213000001</v>
      </c>
      <c r="I231">
        <v>503770.80290000001</v>
      </c>
      <c r="J231">
        <v>959555.41350000002</v>
      </c>
      <c r="K231">
        <v>176594.5048</v>
      </c>
      <c r="L231">
        <v>75257.672200000001</v>
      </c>
      <c r="M231">
        <v>1951954.9140000001</v>
      </c>
      <c r="O231">
        <v>780930.82979999995</v>
      </c>
      <c r="P231">
        <v>131939.99530000001</v>
      </c>
      <c r="Q231">
        <v>648990.8345</v>
      </c>
      <c r="R231">
        <v>74254.308099999995</v>
      </c>
      <c r="S231">
        <v>143.1259</v>
      </c>
      <c r="T231">
        <v>74111.182199999996</v>
      </c>
      <c r="U231">
        <v>71426.950100000002</v>
      </c>
      <c r="V231">
        <v>1096769.7760999999</v>
      </c>
      <c r="W231">
        <v>476028.2169</v>
      </c>
      <c r="X231">
        <v>499358.57780000003</v>
      </c>
      <c r="Y231">
        <v>121382.98149999999</v>
      </c>
      <c r="Z231">
        <v>1951954.9140000001</v>
      </c>
    </row>
    <row r="232" spans="1:26" x14ac:dyDescent="0.25">
      <c r="A232" t="s">
        <v>371</v>
      </c>
      <c r="B232">
        <v>2013</v>
      </c>
      <c r="D232">
        <v>310703.97399999999</v>
      </c>
      <c r="E232">
        <v>8440.6589999999997</v>
      </c>
      <c r="F232">
        <v>55683.601000000002</v>
      </c>
      <c r="G232">
        <v>246579.71400000001</v>
      </c>
      <c r="H232">
        <v>1630785.8670000001</v>
      </c>
      <c r="I232">
        <v>524018.80499999999</v>
      </c>
      <c r="J232">
        <v>943038.43700000003</v>
      </c>
      <c r="K232">
        <v>163728.625</v>
      </c>
      <c r="L232">
        <v>68847.353000000003</v>
      </c>
      <c r="M232">
        <v>1941489.841</v>
      </c>
      <c r="O232">
        <v>861912.94400000002</v>
      </c>
      <c r="P232">
        <v>137909.997</v>
      </c>
      <c r="Q232">
        <v>724002.94700000004</v>
      </c>
      <c r="R232">
        <v>76474.486999999994</v>
      </c>
      <c r="S232">
        <v>7482.5150000000003</v>
      </c>
      <c r="T232">
        <v>68991.971999999994</v>
      </c>
      <c r="U232">
        <v>64345.728000000003</v>
      </c>
      <c r="V232">
        <v>1003102.41</v>
      </c>
      <c r="W232">
        <v>321274.43800000002</v>
      </c>
      <c r="X232">
        <v>535919.44799999997</v>
      </c>
      <c r="Y232">
        <v>145908.524</v>
      </c>
      <c r="Z232">
        <v>1941489.841</v>
      </c>
    </row>
    <row r="233" spans="1:26" x14ac:dyDescent="0.25">
      <c r="A233" t="s">
        <v>371</v>
      </c>
      <c r="B233">
        <v>2014</v>
      </c>
      <c r="D233">
        <v>396435.83500000002</v>
      </c>
      <c r="E233">
        <v>14086.425999999999</v>
      </c>
      <c r="F233">
        <v>53312.637000000002</v>
      </c>
      <c r="G233">
        <v>329036.77100000001</v>
      </c>
      <c r="H233">
        <v>1489929.0449999999</v>
      </c>
      <c r="I233">
        <v>560480.66099999996</v>
      </c>
      <c r="J233">
        <v>785409.76599999995</v>
      </c>
      <c r="K233">
        <v>144038.61900000001</v>
      </c>
      <c r="L233">
        <v>57116.093999999997</v>
      </c>
      <c r="M233">
        <v>1886364.88</v>
      </c>
      <c r="O233">
        <v>920404.43299999996</v>
      </c>
      <c r="P233">
        <v>121410.06</v>
      </c>
      <c r="Q233">
        <v>798994.37300000002</v>
      </c>
      <c r="R233">
        <v>77968.023000000001</v>
      </c>
      <c r="S233">
        <v>8317.6260000000002</v>
      </c>
      <c r="T233">
        <v>69650.396999999997</v>
      </c>
      <c r="U233">
        <v>67031.944000000003</v>
      </c>
      <c r="V233">
        <v>887992.424</v>
      </c>
      <c r="W233">
        <v>372397.31300000002</v>
      </c>
      <c r="X233">
        <v>410342.94</v>
      </c>
      <c r="Y233">
        <v>105252.17200000001</v>
      </c>
      <c r="Z233">
        <v>1886364.88</v>
      </c>
    </row>
    <row r="234" spans="1:26" x14ac:dyDescent="0.25">
      <c r="A234" t="s">
        <v>371</v>
      </c>
      <c r="B234">
        <v>2015</v>
      </c>
      <c r="D234">
        <v>389052.57500000001</v>
      </c>
      <c r="E234">
        <v>8624.7219999999998</v>
      </c>
      <c r="F234">
        <v>50348.125999999997</v>
      </c>
      <c r="G234">
        <v>330079.72700000001</v>
      </c>
      <c r="H234">
        <v>1242968.673</v>
      </c>
      <c r="I234">
        <v>421836.10800000001</v>
      </c>
      <c r="J234">
        <v>694323.23100000003</v>
      </c>
      <c r="K234">
        <v>126809.334</v>
      </c>
      <c r="L234">
        <v>49104.394999999997</v>
      </c>
      <c r="M234">
        <v>1632021.2479999999</v>
      </c>
      <c r="O234">
        <v>858691.01300000004</v>
      </c>
      <c r="P234">
        <v>108869.99400000001</v>
      </c>
      <c r="Q234">
        <v>749821.02</v>
      </c>
      <c r="R234">
        <v>53918.635999999999</v>
      </c>
      <c r="S234">
        <v>5436.8050000000003</v>
      </c>
      <c r="T234">
        <v>48481.830999999998</v>
      </c>
      <c r="U234">
        <v>43472.968000000001</v>
      </c>
      <c r="V234">
        <v>719411.59900000005</v>
      </c>
      <c r="W234">
        <v>297163.587</v>
      </c>
      <c r="X234">
        <v>311867.56099999999</v>
      </c>
      <c r="Y234">
        <v>110380.451</v>
      </c>
      <c r="Z234">
        <v>1632021.2479999999</v>
      </c>
    </row>
    <row r="235" spans="1:26" x14ac:dyDescent="0.25">
      <c r="A235" t="s">
        <v>371</v>
      </c>
      <c r="B235">
        <v>2016</v>
      </c>
      <c r="D235">
        <v>425025.49</v>
      </c>
      <c r="E235">
        <v>26177.08</v>
      </c>
      <c r="F235">
        <v>50038.04</v>
      </c>
      <c r="G235">
        <v>348810.37</v>
      </c>
      <c r="H235">
        <v>1126534.29</v>
      </c>
      <c r="I235">
        <v>358346.54</v>
      </c>
      <c r="J235">
        <v>647006.92000000004</v>
      </c>
      <c r="K235">
        <v>121180.83</v>
      </c>
      <c r="L235">
        <v>35465.93</v>
      </c>
      <c r="M235">
        <v>1551559.78</v>
      </c>
      <c r="O235">
        <v>804211.98</v>
      </c>
      <c r="P235">
        <v>105409.96</v>
      </c>
      <c r="Q235">
        <v>698802.02</v>
      </c>
      <c r="R235">
        <v>40724.239999999998</v>
      </c>
      <c r="S235">
        <v>0</v>
      </c>
      <c r="T235">
        <v>40724.239999999998</v>
      </c>
      <c r="U235">
        <v>31304.52</v>
      </c>
      <c r="V235">
        <v>706623.56</v>
      </c>
      <c r="W235">
        <v>371641.52</v>
      </c>
      <c r="X235">
        <v>224072.62</v>
      </c>
      <c r="Y235">
        <v>110909.42</v>
      </c>
      <c r="Z235">
        <v>1551559.78</v>
      </c>
    </row>
    <row r="236" spans="1:26" x14ac:dyDescent="0.25">
      <c r="A236" t="s">
        <v>371</v>
      </c>
      <c r="B236">
        <v>2017</v>
      </c>
      <c r="D236">
        <v>421840.64199999999</v>
      </c>
      <c r="E236">
        <v>30963.241999999998</v>
      </c>
      <c r="F236">
        <v>59652.807999999997</v>
      </c>
      <c r="G236">
        <v>331224.592</v>
      </c>
      <c r="H236">
        <v>1344983.4210000001</v>
      </c>
      <c r="I236">
        <v>454545.27</v>
      </c>
      <c r="J236">
        <v>763557.57</v>
      </c>
      <c r="K236">
        <v>126880.58100000001</v>
      </c>
      <c r="L236">
        <v>45149.21</v>
      </c>
      <c r="M236">
        <v>1766824.0630000001</v>
      </c>
      <c r="O236">
        <v>871872.66899999999</v>
      </c>
      <c r="P236">
        <v>119929.95699999999</v>
      </c>
      <c r="Q236">
        <v>751942.71100000001</v>
      </c>
      <c r="R236">
        <v>42350.116000000002</v>
      </c>
      <c r="S236">
        <v>6633.7849999999999</v>
      </c>
      <c r="T236">
        <v>35716.330999999998</v>
      </c>
      <c r="U236">
        <v>35716.330999999998</v>
      </c>
      <c r="V236">
        <v>852601.277</v>
      </c>
      <c r="W236">
        <v>353355.27</v>
      </c>
      <c r="X236">
        <v>335035.22899999999</v>
      </c>
      <c r="Y236">
        <v>164210.77799999999</v>
      </c>
      <c r="Z236">
        <v>1766824.0630000001</v>
      </c>
    </row>
    <row r="237" spans="1:26" x14ac:dyDescent="0.25">
      <c r="A237" t="s">
        <v>371</v>
      </c>
      <c r="B237">
        <v>2018</v>
      </c>
      <c r="D237">
        <v>440761.57</v>
      </c>
      <c r="E237">
        <v>37775.589999999997</v>
      </c>
      <c r="F237">
        <v>60068.81</v>
      </c>
      <c r="G237">
        <v>342917.17</v>
      </c>
      <c r="H237">
        <v>1681422.73</v>
      </c>
      <c r="I237">
        <v>648281.97</v>
      </c>
      <c r="J237">
        <v>852716.88</v>
      </c>
      <c r="K237">
        <v>180423.89</v>
      </c>
      <c r="L237">
        <v>62813.599999999999</v>
      </c>
      <c r="M237">
        <v>2122184.31</v>
      </c>
      <c r="O237">
        <v>896408.69</v>
      </c>
      <c r="P237">
        <v>114500.06</v>
      </c>
      <c r="Q237">
        <v>781908.63</v>
      </c>
      <c r="R237">
        <v>62545.94</v>
      </c>
      <c r="S237">
        <v>15212.02</v>
      </c>
      <c r="T237">
        <v>47333.919999999998</v>
      </c>
      <c r="U237">
        <v>47333.919999999998</v>
      </c>
      <c r="V237">
        <v>1163229.68</v>
      </c>
      <c r="W237">
        <v>609449.46</v>
      </c>
      <c r="X237">
        <v>449845.54</v>
      </c>
      <c r="Y237">
        <v>103934.69</v>
      </c>
      <c r="Z237">
        <v>2122184.31</v>
      </c>
    </row>
    <row r="238" spans="1:26" x14ac:dyDescent="0.25">
      <c r="A238" t="s">
        <v>371</v>
      </c>
      <c r="B238">
        <v>2019</v>
      </c>
      <c r="D238">
        <v>362889.42300000001</v>
      </c>
      <c r="E238">
        <v>41785.307000000001</v>
      </c>
      <c r="F238">
        <v>63491.296999999999</v>
      </c>
      <c r="G238">
        <v>257612.818</v>
      </c>
      <c r="H238">
        <v>1533096.7919999999</v>
      </c>
      <c r="I238">
        <v>567859.81200000003</v>
      </c>
      <c r="J238">
        <v>789593.66599999997</v>
      </c>
      <c r="K238">
        <v>175643.31299999999</v>
      </c>
      <c r="L238">
        <v>61371.199999999997</v>
      </c>
      <c r="M238">
        <v>1895986.2139999999</v>
      </c>
      <c r="O238">
        <v>781755.57799999998</v>
      </c>
      <c r="P238">
        <v>112339.985</v>
      </c>
      <c r="Q238">
        <v>669415.59299999999</v>
      </c>
      <c r="R238">
        <v>59914.733999999997</v>
      </c>
      <c r="S238">
        <v>8673.491</v>
      </c>
      <c r="T238">
        <v>51241.243000000002</v>
      </c>
      <c r="U238">
        <v>51241.243000000002</v>
      </c>
      <c r="V238">
        <v>1054315.902</v>
      </c>
      <c r="W238">
        <v>561653.86699999997</v>
      </c>
      <c r="X238">
        <v>373909.03700000001</v>
      </c>
      <c r="Y238">
        <v>118752.99800000001</v>
      </c>
      <c r="Z238">
        <v>1895986.2139999999</v>
      </c>
    </row>
    <row r="239" spans="1:26" x14ac:dyDescent="0.25">
      <c r="A239" t="s">
        <v>371</v>
      </c>
      <c r="B239">
        <v>2020</v>
      </c>
      <c r="D239">
        <v>599721.40800000005</v>
      </c>
      <c r="E239">
        <v>53135.351000000002</v>
      </c>
      <c r="F239">
        <v>72415.649000000005</v>
      </c>
      <c r="G239">
        <v>474170.408</v>
      </c>
      <c r="H239">
        <v>1411743.3670000001</v>
      </c>
      <c r="I239">
        <v>500561.52100000001</v>
      </c>
      <c r="J239">
        <v>659507.91799999995</v>
      </c>
      <c r="K239">
        <v>251673.929</v>
      </c>
      <c r="L239">
        <v>86068.89</v>
      </c>
      <c r="M239">
        <v>2011464.774</v>
      </c>
      <c r="O239">
        <v>1182618.254</v>
      </c>
      <c r="P239">
        <v>122709.93</v>
      </c>
      <c r="Q239">
        <v>1059908.324</v>
      </c>
      <c r="R239">
        <v>185424.647</v>
      </c>
      <c r="S239">
        <v>3036.7869999999998</v>
      </c>
      <c r="T239">
        <v>182387.86</v>
      </c>
      <c r="U239">
        <v>182387.86</v>
      </c>
      <c r="V239">
        <v>643421.87300000002</v>
      </c>
      <c r="W239">
        <v>64523.334999999999</v>
      </c>
      <c r="X239">
        <v>460179.41700000002</v>
      </c>
      <c r="Y239">
        <v>118719.121</v>
      </c>
      <c r="Z239">
        <v>2011464.774</v>
      </c>
    </row>
    <row r="240" spans="1:26" x14ac:dyDescent="0.25">
      <c r="A240" t="s">
        <v>159</v>
      </c>
      <c r="B240">
        <v>2011</v>
      </c>
      <c r="D240">
        <v>15736483.199999999</v>
      </c>
      <c r="E240">
        <v>11406212.6</v>
      </c>
      <c r="F240">
        <v>3053091.5</v>
      </c>
      <c r="G240">
        <v>1277179.2</v>
      </c>
      <c r="H240">
        <v>10024800.800000001</v>
      </c>
      <c r="I240">
        <v>1950073.1</v>
      </c>
      <c r="J240">
        <v>2666507.2999999998</v>
      </c>
      <c r="K240">
        <v>5408220.4000000004</v>
      </c>
      <c r="L240">
        <v>4595470</v>
      </c>
      <c r="M240">
        <v>25761284.100000001</v>
      </c>
      <c r="O240">
        <v>12548813</v>
      </c>
      <c r="P240">
        <v>577897.19999999995</v>
      </c>
      <c r="Q240">
        <v>11970915.800000001</v>
      </c>
      <c r="R240">
        <v>5578423</v>
      </c>
      <c r="S240">
        <v>3233849.3</v>
      </c>
      <c r="T240">
        <v>2344573.7000000002</v>
      </c>
      <c r="U240">
        <v>1616264.9</v>
      </c>
      <c r="V240">
        <v>7634048.0999999996</v>
      </c>
      <c r="W240">
        <v>1740288.5</v>
      </c>
      <c r="X240">
        <v>3492451.7</v>
      </c>
      <c r="Y240">
        <v>2401307.9</v>
      </c>
      <c r="Z240">
        <v>25761284.100000001</v>
      </c>
    </row>
    <row r="241" spans="1:26" x14ac:dyDescent="0.25">
      <c r="A241" t="s">
        <v>159</v>
      </c>
      <c r="B241">
        <v>2012</v>
      </c>
      <c r="D241">
        <v>15666575.6</v>
      </c>
      <c r="E241">
        <v>11293449.6</v>
      </c>
      <c r="F241">
        <v>3165034.4</v>
      </c>
      <c r="G241">
        <v>1208091.6000000001</v>
      </c>
      <c r="H241">
        <v>11010734.1</v>
      </c>
      <c r="I241">
        <v>2060375.3</v>
      </c>
      <c r="J241">
        <v>3268466.9</v>
      </c>
      <c r="K241">
        <v>5681891.9000000004</v>
      </c>
      <c r="L241">
        <v>4731692</v>
      </c>
      <c r="M241">
        <v>26677309.699999999</v>
      </c>
      <c r="O241">
        <v>14008897.4</v>
      </c>
      <c r="P241">
        <v>604045.80000000005</v>
      </c>
      <c r="Q241">
        <v>13404851.699999999</v>
      </c>
      <c r="R241">
        <v>4264177.0999999996</v>
      </c>
      <c r="S241">
        <v>1911432.6</v>
      </c>
      <c r="T241">
        <v>2352744.5</v>
      </c>
      <c r="U241">
        <v>1592860.5</v>
      </c>
      <c r="V241">
        <v>8404235.1999999993</v>
      </c>
      <c r="W241">
        <v>1648024.5</v>
      </c>
      <c r="X241">
        <v>3960775.1</v>
      </c>
      <c r="Y241">
        <v>2795435.6</v>
      </c>
      <c r="Z241">
        <v>26677309.699999999</v>
      </c>
    </row>
    <row r="242" spans="1:26" x14ac:dyDescent="0.25">
      <c r="A242" t="s">
        <v>159</v>
      </c>
      <c r="B242">
        <v>2013</v>
      </c>
      <c r="D242">
        <v>17179523.5</v>
      </c>
      <c r="E242">
        <v>12857325.300000001</v>
      </c>
      <c r="F242">
        <v>2987901.6</v>
      </c>
      <c r="G242">
        <v>1334296.6000000001</v>
      </c>
      <c r="H242">
        <v>8269239.2000000002</v>
      </c>
      <c r="I242">
        <v>2028762.1</v>
      </c>
      <c r="J242">
        <v>3335134.3</v>
      </c>
      <c r="K242">
        <v>2905342.7</v>
      </c>
      <c r="L242">
        <v>1856359.8</v>
      </c>
      <c r="M242">
        <v>25448762.699999999</v>
      </c>
      <c r="O242">
        <v>14136987.4</v>
      </c>
      <c r="P242">
        <v>531776.1</v>
      </c>
      <c r="Q242">
        <v>13605211.300000001</v>
      </c>
      <c r="R242">
        <v>4518882.4000000004</v>
      </c>
      <c r="S242">
        <v>1643892.2</v>
      </c>
      <c r="T242">
        <v>2874990.2</v>
      </c>
      <c r="U242">
        <v>1993553.2</v>
      </c>
      <c r="V242">
        <v>6792892.9000000004</v>
      </c>
      <c r="W242">
        <v>123838.3</v>
      </c>
      <c r="X242">
        <v>3698150.4</v>
      </c>
      <c r="Y242">
        <v>2970904.2</v>
      </c>
      <c r="Z242">
        <v>25448762.699999999</v>
      </c>
    </row>
    <row r="243" spans="1:26" x14ac:dyDescent="0.25">
      <c r="A243" t="s">
        <v>159</v>
      </c>
      <c r="B243">
        <v>2014</v>
      </c>
      <c r="D243">
        <v>16772511.199999999</v>
      </c>
      <c r="E243">
        <v>12718192.699999999</v>
      </c>
      <c r="F243">
        <v>2897030.5</v>
      </c>
      <c r="G243">
        <v>1157288</v>
      </c>
      <c r="H243">
        <v>7530537.5</v>
      </c>
      <c r="I243">
        <v>1873652.6</v>
      </c>
      <c r="J243">
        <v>3205132.6</v>
      </c>
      <c r="K243">
        <v>2451752.2999999998</v>
      </c>
      <c r="L243">
        <v>1285754.6000000001</v>
      </c>
      <c r="M243">
        <v>24303048.699999999</v>
      </c>
      <c r="O243">
        <v>15036034.800000001</v>
      </c>
      <c r="P243">
        <v>476850.6</v>
      </c>
      <c r="Q243">
        <v>14559184.300000001</v>
      </c>
      <c r="R243">
        <v>2355946.7000000002</v>
      </c>
      <c r="S243">
        <v>4354.8</v>
      </c>
      <c r="T243">
        <v>2351591.9</v>
      </c>
      <c r="U243">
        <v>1506760.7</v>
      </c>
      <c r="V243">
        <v>6911067.2000000002</v>
      </c>
      <c r="W243">
        <v>75120.3</v>
      </c>
      <c r="X243">
        <v>3457711</v>
      </c>
      <c r="Y243">
        <v>3378235.9</v>
      </c>
      <c r="Z243">
        <v>24303048.699999999</v>
      </c>
    </row>
    <row r="244" spans="1:26" x14ac:dyDescent="0.25">
      <c r="A244" t="s">
        <v>159</v>
      </c>
      <c r="B244">
        <v>2015</v>
      </c>
      <c r="D244">
        <v>20769977.73</v>
      </c>
      <c r="E244">
        <v>16383869.460000001</v>
      </c>
      <c r="F244">
        <v>3043185.43</v>
      </c>
      <c r="G244">
        <v>1342922.84</v>
      </c>
      <c r="H244">
        <v>8657319.6799999997</v>
      </c>
      <c r="I244">
        <v>2042844.95</v>
      </c>
      <c r="J244">
        <v>3530179.43</v>
      </c>
      <c r="K244">
        <v>3084295.31</v>
      </c>
      <c r="L244">
        <v>1466252.49</v>
      </c>
      <c r="M244">
        <v>29427297.41</v>
      </c>
      <c r="O244">
        <v>16004393.619999999</v>
      </c>
      <c r="P244">
        <v>461695.61</v>
      </c>
      <c r="Q244">
        <v>15542698.01</v>
      </c>
      <c r="R244">
        <v>6042098.6799999997</v>
      </c>
      <c r="S244">
        <v>3478528.55</v>
      </c>
      <c r="T244">
        <v>2563570.13</v>
      </c>
      <c r="U244">
        <v>1427250.8</v>
      </c>
      <c r="V244">
        <v>7380805.1200000001</v>
      </c>
      <c r="W244">
        <v>46380.38</v>
      </c>
      <c r="X244">
        <v>3863274.89</v>
      </c>
      <c r="Y244">
        <v>3471149.85</v>
      </c>
      <c r="Z244">
        <v>29427297.41</v>
      </c>
    </row>
    <row r="245" spans="1:26" x14ac:dyDescent="0.25">
      <c r="A245" t="s">
        <v>159</v>
      </c>
      <c r="B245">
        <v>2016</v>
      </c>
      <c r="D245">
        <v>23822886.739999998</v>
      </c>
      <c r="E245">
        <v>18806216.620000001</v>
      </c>
      <c r="F245">
        <v>3606293.82</v>
      </c>
      <c r="G245">
        <v>1410376.3</v>
      </c>
      <c r="H245">
        <v>10164063.890000001</v>
      </c>
      <c r="I245">
        <v>2493343.81</v>
      </c>
      <c r="J245">
        <v>4250317.6900000004</v>
      </c>
      <c r="K245">
        <v>3420402.38</v>
      </c>
      <c r="L245">
        <v>1345614.12</v>
      </c>
      <c r="M245">
        <v>33986950.619999997</v>
      </c>
      <c r="O245">
        <v>18765440.43</v>
      </c>
      <c r="P245">
        <v>525293.21</v>
      </c>
      <c r="Q245">
        <v>18240147.219999999</v>
      </c>
      <c r="R245">
        <v>5925739.1900000004</v>
      </c>
      <c r="S245">
        <v>3689045.49</v>
      </c>
      <c r="T245">
        <v>2236693.71</v>
      </c>
      <c r="U245">
        <v>1334820.43</v>
      </c>
      <c r="V245">
        <v>9295771</v>
      </c>
      <c r="W245">
        <v>35978.99</v>
      </c>
      <c r="X245">
        <v>4462593.71</v>
      </c>
      <c r="Y245">
        <v>4797198.3</v>
      </c>
      <c r="Z245">
        <v>33986950.619999997</v>
      </c>
    </row>
    <row r="246" spans="1:26" x14ac:dyDescent="0.25">
      <c r="A246" t="s">
        <v>159</v>
      </c>
      <c r="B246">
        <v>2017</v>
      </c>
      <c r="D246">
        <v>23906467.050000001</v>
      </c>
      <c r="E246">
        <v>18933729.539999999</v>
      </c>
      <c r="F246">
        <v>3578126.8</v>
      </c>
      <c r="G246">
        <v>1394610.7</v>
      </c>
      <c r="H246">
        <v>9942040.0099999998</v>
      </c>
      <c r="I246">
        <v>2492666.2599999998</v>
      </c>
      <c r="J246">
        <v>4133452.08</v>
      </c>
      <c r="K246">
        <v>3315921.67</v>
      </c>
      <c r="L246">
        <v>1470180.74</v>
      </c>
      <c r="M246">
        <v>33848507.060000002</v>
      </c>
      <c r="O246">
        <v>19463864.809999999</v>
      </c>
      <c r="P246">
        <v>501510.25</v>
      </c>
      <c r="Q246">
        <v>18962354.559999999</v>
      </c>
      <c r="R246">
        <v>4040707.04</v>
      </c>
      <c r="S246">
        <v>1781620.9</v>
      </c>
      <c r="T246">
        <v>2259086.14</v>
      </c>
      <c r="U246">
        <v>1235455.6200000001</v>
      </c>
      <c r="V246">
        <v>10343935.210000001</v>
      </c>
      <c r="W246">
        <v>27480.01</v>
      </c>
      <c r="X246">
        <v>4251387.1399999997</v>
      </c>
      <c r="Y246">
        <v>6065068.0599999996</v>
      </c>
      <c r="Z246">
        <v>33848507.060000002</v>
      </c>
    </row>
    <row r="247" spans="1:26" x14ac:dyDescent="0.25">
      <c r="A247" t="s">
        <v>159</v>
      </c>
      <c r="B247">
        <v>2018</v>
      </c>
      <c r="D247">
        <v>25010250.940000001</v>
      </c>
      <c r="E247">
        <v>19374153.879999999</v>
      </c>
      <c r="F247">
        <v>4240834.45</v>
      </c>
      <c r="G247">
        <v>1395262.62</v>
      </c>
      <c r="H247">
        <v>10267874.66</v>
      </c>
      <c r="I247">
        <v>2463615.88</v>
      </c>
      <c r="J247">
        <v>3834163.7</v>
      </c>
      <c r="K247">
        <v>3970095.08</v>
      </c>
      <c r="L247">
        <v>2119855.52</v>
      </c>
      <c r="M247">
        <v>35278125.609999999</v>
      </c>
      <c r="O247">
        <v>20907594.68</v>
      </c>
      <c r="P247">
        <v>492049.14</v>
      </c>
      <c r="Q247">
        <v>20415545.539999999</v>
      </c>
      <c r="R247">
        <v>4798040.78</v>
      </c>
      <c r="S247">
        <v>2645606.66</v>
      </c>
      <c r="T247">
        <v>2152434.12</v>
      </c>
      <c r="U247">
        <v>1058242.6599999999</v>
      </c>
      <c r="V247">
        <v>9572490.1500000004</v>
      </c>
      <c r="W247">
        <v>39318.99</v>
      </c>
      <c r="X247">
        <v>4290264.04</v>
      </c>
      <c r="Y247">
        <v>5242907.12</v>
      </c>
      <c r="Z247">
        <v>35278125.609999999</v>
      </c>
    </row>
    <row r="248" spans="1:26" x14ac:dyDescent="0.25">
      <c r="A248" t="s">
        <v>159</v>
      </c>
      <c r="B248">
        <v>2019</v>
      </c>
      <c r="D248">
        <v>25681961.239999998</v>
      </c>
      <c r="E248">
        <v>19647086.879999999</v>
      </c>
      <c r="F248">
        <v>4525542.22</v>
      </c>
      <c r="G248">
        <v>1509332.14</v>
      </c>
      <c r="H248">
        <v>11437792.57</v>
      </c>
      <c r="I248">
        <v>2686120.37</v>
      </c>
      <c r="J248">
        <v>3811370.42</v>
      </c>
      <c r="K248">
        <v>4940301.78</v>
      </c>
      <c r="L248">
        <v>2637036.39</v>
      </c>
      <c r="M248">
        <v>37119753.810000002</v>
      </c>
      <c r="O248">
        <v>21939308.370000001</v>
      </c>
      <c r="P248">
        <v>537469.49</v>
      </c>
      <c r="Q248">
        <v>21401838.879999999</v>
      </c>
      <c r="R248">
        <v>4925576.59</v>
      </c>
      <c r="S248">
        <v>2587952.42</v>
      </c>
      <c r="T248">
        <v>2337624.17</v>
      </c>
      <c r="U248">
        <v>1081074.48</v>
      </c>
      <c r="V248">
        <v>10254868.85</v>
      </c>
      <c r="W248">
        <v>29450.38</v>
      </c>
      <c r="X248">
        <v>4850723.53</v>
      </c>
      <c r="Y248">
        <v>5374694.9299999997</v>
      </c>
      <c r="Z248">
        <v>37119753.810000002</v>
      </c>
    </row>
    <row r="249" spans="1:26" x14ac:dyDescent="0.25">
      <c r="A249" t="s">
        <v>159</v>
      </c>
      <c r="B249">
        <v>2020</v>
      </c>
      <c r="D249">
        <v>25210544.899999999</v>
      </c>
      <c r="E249">
        <v>18849862.899999999</v>
      </c>
      <c r="F249">
        <v>4427333.7</v>
      </c>
      <c r="G249">
        <v>1933348.3</v>
      </c>
      <c r="H249">
        <v>11790366.699999999</v>
      </c>
      <c r="I249">
        <v>2977605.6</v>
      </c>
      <c r="J249">
        <v>3914265.8</v>
      </c>
      <c r="K249">
        <v>4898495.3</v>
      </c>
      <c r="L249">
        <v>2709179.4</v>
      </c>
      <c r="M249">
        <v>37000911.700000003</v>
      </c>
      <c r="O249">
        <v>22418685.800000001</v>
      </c>
      <c r="P249">
        <v>496078.8</v>
      </c>
      <c r="Q249">
        <v>21922606.899999999</v>
      </c>
      <c r="R249">
        <v>4085288.4</v>
      </c>
      <c r="S249">
        <v>2294647.7000000002</v>
      </c>
      <c r="T249">
        <v>1790640.7</v>
      </c>
      <c r="U249">
        <v>941190.7</v>
      </c>
      <c r="V249">
        <v>10496937.4</v>
      </c>
      <c r="W249">
        <v>69088.600000000006</v>
      </c>
      <c r="X249">
        <v>4966451.3</v>
      </c>
      <c r="Y249">
        <v>5461397.5</v>
      </c>
      <c r="Z249">
        <v>37000911.700000003</v>
      </c>
    </row>
    <row r="250" spans="1:26" x14ac:dyDescent="0.25">
      <c r="A250" t="s">
        <v>695</v>
      </c>
      <c r="B250">
        <v>2011</v>
      </c>
      <c r="D250">
        <v>1429.7593999999999</v>
      </c>
      <c r="E250">
        <v>283.88159999999999</v>
      </c>
      <c r="F250">
        <v>919.18650000000002</v>
      </c>
      <c r="G250">
        <v>226.69130000000001</v>
      </c>
      <c r="H250">
        <v>3840.1655000000001</v>
      </c>
      <c r="I250">
        <v>1333.752</v>
      </c>
      <c r="J250">
        <v>899.64859999999999</v>
      </c>
      <c r="K250">
        <v>1606.7648999999999</v>
      </c>
      <c r="L250">
        <v>244.4177</v>
      </c>
      <c r="M250">
        <v>5269.9249</v>
      </c>
      <c r="O250">
        <v>2907.6518000000001</v>
      </c>
      <c r="P250">
        <v>271.71899999999999</v>
      </c>
      <c r="Q250">
        <v>2635.9328999999998</v>
      </c>
      <c r="R250">
        <v>1808.2251000000001</v>
      </c>
      <c r="S250">
        <v>945.06449999999995</v>
      </c>
      <c r="T250">
        <v>863.16060000000004</v>
      </c>
      <c r="U250">
        <v>637.76329999999996</v>
      </c>
      <c r="V250">
        <v>554.04790000000003</v>
      </c>
      <c r="W250">
        <v>227.3382</v>
      </c>
      <c r="X250">
        <v>0</v>
      </c>
      <c r="Y250">
        <v>326.7097</v>
      </c>
      <c r="Z250">
        <v>5269.9249</v>
      </c>
    </row>
    <row r="251" spans="1:26" x14ac:dyDescent="0.25">
      <c r="A251" t="s">
        <v>695</v>
      </c>
      <c r="B251">
        <v>2012</v>
      </c>
      <c r="D251">
        <v>1520.6084000000001</v>
      </c>
      <c r="E251">
        <v>345.0231</v>
      </c>
      <c r="F251">
        <v>954.05809999999997</v>
      </c>
      <c r="G251">
        <v>221.5273</v>
      </c>
      <c r="H251">
        <v>3808.1840999999999</v>
      </c>
      <c r="I251">
        <v>1370.7246</v>
      </c>
      <c r="J251">
        <v>837.95090000000005</v>
      </c>
      <c r="K251">
        <v>1599.5085999999999</v>
      </c>
      <c r="L251">
        <v>393.44510000000002</v>
      </c>
      <c r="M251">
        <v>5328.7924999999996</v>
      </c>
      <c r="O251">
        <v>3092.8054000000002</v>
      </c>
      <c r="P251">
        <v>277.07400000000001</v>
      </c>
      <c r="Q251">
        <v>2815.7314000000001</v>
      </c>
      <c r="R251">
        <v>1493.5607</v>
      </c>
      <c r="S251">
        <v>556.52290000000005</v>
      </c>
      <c r="T251">
        <v>937.03779999999995</v>
      </c>
      <c r="U251">
        <v>720.39239999999995</v>
      </c>
      <c r="V251">
        <v>742.42639999999994</v>
      </c>
      <c r="W251">
        <v>177.59119999999999</v>
      </c>
      <c r="X251">
        <v>236.96420000000001</v>
      </c>
      <c r="Y251">
        <v>327.87090000000001</v>
      </c>
      <c r="Z251">
        <v>5328.7924999999996</v>
      </c>
    </row>
    <row r="252" spans="1:26" x14ac:dyDescent="0.25">
      <c r="A252" t="s">
        <v>695</v>
      </c>
      <c r="B252">
        <v>2013</v>
      </c>
      <c r="D252">
        <v>1634.7851000000001</v>
      </c>
      <c r="E252">
        <v>432.62365999999997</v>
      </c>
      <c r="F252">
        <v>1001.22657</v>
      </c>
      <c r="G252">
        <v>200.93485999999999</v>
      </c>
      <c r="H252">
        <v>4010.2847900000002</v>
      </c>
      <c r="I252">
        <v>1444.88303</v>
      </c>
      <c r="J252">
        <v>734.50864000000001</v>
      </c>
      <c r="K252">
        <v>1830.89311</v>
      </c>
      <c r="L252">
        <v>952.68226000000004</v>
      </c>
      <c r="M252">
        <v>5645.0698899999998</v>
      </c>
      <c r="O252">
        <v>3677.9216999999999</v>
      </c>
      <c r="P252">
        <v>289.61099000000002</v>
      </c>
      <c r="Q252">
        <v>3388.3107</v>
      </c>
      <c r="R252">
        <v>1602.37625</v>
      </c>
      <c r="S252">
        <v>649.96981000000005</v>
      </c>
      <c r="T252">
        <v>952.40643999999998</v>
      </c>
      <c r="U252">
        <v>808.70421999999996</v>
      </c>
      <c r="V252">
        <v>364.77193999999997</v>
      </c>
      <c r="W252">
        <v>34.201680000000003</v>
      </c>
      <c r="X252">
        <v>203.69306</v>
      </c>
      <c r="Y252">
        <v>126.8772</v>
      </c>
      <c r="Z252">
        <v>5645.0698899999998</v>
      </c>
    </row>
    <row r="253" spans="1:26" x14ac:dyDescent="0.25">
      <c r="A253" t="s">
        <v>695</v>
      </c>
      <c r="B253">
        <v>2014</v>
      </c>
      <c r="D253">
        <v>1497.2289000000001</v>
      </c>
      <c r="E253">
        <v>381.83460000000002</v>
      </c>
      <c r="F253">
        <v>938.37840000000006</v>
      </c>
      <c r="G253">
        <v>177.01589999999999</v>
      </c>
      <c r="H253">
        <v>3874.1950000000002</v>
      </c>
      <c r="I253">
        <v>1123.5287000000001</v>
      </c>
      <c r="J253">
        <v>761.48389999999995</v>
      </c>
      <c r="K253">
        <v>1989.1823999999999</v>
      </c>
      <c r="L253">
        <v>748.25019999999995</v>
      </c>
      <c r="M253">
        <v>5371.4238999999998</v>
      </c>
      <c r="O253">
        <v>3362.3301999999999</v>
      </c>
      <c r="P253">
        <v>254.96109999999999</v>
      </c>
      <c r="Q253">
        <v>3107.3690999999999</v>
      </c>
      <c r="R253">
        <v>1362.2209</v>
      </c>
      <c r="S253">
        <v>463.42219999999998</v>
      </c>
      <c r="T253">
        <v>898.79870000000005</v>
      </c>
      <c r="U253">
        <v>784.79459999999995</v>
      </c>
      <c r="V253">
        <v>646.87279999999998</v>
      </c>
      <c r="W253">
        <v>37.394300000000001</v>
      </c>
      <c r="X253">
        <v>227.0368</v>
      </c>
      <c r="Y253">
        <v>382.44170000000003</v>
      </c>
      <c r="Z253">
        <v>5371.4238999999998</v>
      </c>
    </row>
    <row r="254" spans="1:26" x14ac:dyDescent="0.25">
      <c r="A254" t="s">
        <v>695</v>
      </c>
      <c r="B254">
        <v>2015</v>
      </c>
      <c r="D254">
        <v>1377.8586399999999</v>
      </c>
      <c r="E254">
        <v>345.44448999999997</v>
      </c>
      <c r="F254">
        <v>839.82312999999999</v>
      </c>
      <c r="G254">
        <v>192.59101999999999</v>
      </c>
      <c r="H254">
        <v>3380.8487799999998</v>
      </c>
      <c r="I254">
        <v>927.89895999999999</v>
      </c>
      <c r="J254">
        <v>626.65567999999996</v>
      </c>
      <c r="K254">
        <v>1826.29414</v>
      </c>
      <c r="L254">
        <v>736.61437999999998</v>
      </c>
      <c r="M254">
        <v>4758.7074199999997</v>
      </c>
      <c r="O254">
        <v>3151.8951900000002</v>
      </c>
      <c r="P254">
        <v>228.62699000000001</v>
      </c>
      <c r="Q254">
        <v>2923.2682</v>
      </c>
      <c r="R254">
        <v>1200.6182899999999</v>
      </c>
      <c r="S254">
        <v>401.40366999999998</v>
      </c>
      <c r="T254">
        <v>799.21461999999997</v>
      </c>
      <c r="U254">
        <v>706.56626000000006</v>
      </c>
      <c r="V254">
        <v>406.19394999999997</v>
      </c>
      <c r="W254">
        <v>13.608750000000001</v>
      </c>
      <c r="X254">
        <v>174.40973</v>
      </c>
      <c r="Y254">
        <v>218.17546999999999</v>
      </c>
      <c r="Z254">
        <v>4758.7074199999997</v>
      </c>
    </row>
    <row r="255" spans="1:26" x14ac:dyDescent="0.25">
      <c r="A255" t="s">
        <v>695</v>
      </c>
      <c r="B255">
        <v>2016</v>
      </c>
      <c r="D255">
        <v>1347.9825000000001</v>
      </c>
      <c r="E255">
        <v>314.9649</v>
      </c>
      <c r="F255">
        <v>832.00080000000003</v>
      </c>
      <c r="G255">
        <v>201.01679999999999</v>
      </c>
      <c r="H255">
        <v>3631.373</v>
      </c>
      <c r="I255">
        <v>888.07889999999998</v>
      </c>
      <c r="J255">
        <v>786.04200000000003</v>
      </c>
      <c r="K255">
        <v>1957.2520999999999</v>
      </c>
      <c r="L255">
        <v>758.84630000000004</v>
      </c>
      <c r="M255">
        <v>4979.3554999999997</v>
      </c>
      <c r="O255">
        <v>3158.3984999999998</v>
      </c>
      <c r="P255">
        <v>221.36089999999999</v>
      </c>
      <c r="Q255">
        <v>2937.0376000000001</v>
      </c>
      <c r="R255">
        <v>1027.9579000000001</v>
      </c>
      <c r="S255">
        <v>119.53489999999999</v>
      </c>
      <c r="T255">
        <v>908.423</v>
      </c>
      <c r="U255">
        <v>782.98519999999996</v>
      </c>
      <c r="V255">
        <v>792.9991</v>
      </c>
      <c r="W255">
        <v>287.87459999999999</v>
      </c>
      <c r="X255">
        <v>181.62139999999999</v>
      </c>
      <c r="Y255">
        <v>323.50319999999999</v>
      </c>
      <c r="Z255">
        <v>4979.3554999999997</v>
      </c>
    </row>
    <row r="256" spans="1:26" x14ac:dyDescent="0.25">
      <c r="A256" t="s">
        <v>695</v>
      </c>
      <c r="B256">
        <v>2017</v>
      </c>
      <c r="D256">
        <v>1609.6998900000001</v>
      </c>
      <c r="E256">
        <v>353.67344000000003</v>
      </c>
      <c r="F256">
        <v>1092.32205</v>
      </c>
      <c r="G256">
        <v>163.70438999999999</v>
      </c>
      <c r="H256">
        <v>4182.0775400000002</v>
      </c>
      <c r="I256">
        <v>1369.2403200000001</v>
      </c>
      <c r="J256">
        <v>963.15749000000005</v>
      </c>
      <c r="K256">
        <v>1849.6797300000001</v>
      </c>
      <c r="L256">
        <v>806.64889000000005</v>
      </c>
      <c r="M256">
        <v>5791.7774300000001</v>
      </c>
      <c r="O256">
        <v>3610.2515100000001</v>
      </c>
      <c r="P256">
        <v>251.85291000000001</v>
      </c>
      <c r="Q256">
        <v>3358.3986</v>
      </c>
      <c r="R256">
        <v>1124.7031400000001</v>
      </c>
      <c r="S256">
        <v>163.34460000000001</v>
      </c>
      <c r="T256">
        <v>961.35853999999995</v>
      </c>
      <c r="U256">
        <v>845.98591999999996</v>
      </c>
      <c r="V256">
        <v>1056.82278</v>
      </c>
      <c r="W256">
        <v>44.613939999999999</v>
      </c>
      <c r="X256">
        <v>334.12486000000001</v>
      </c>
      <c r="Y256">
        <v>678.08398</v>
      </c>
      <c r="Z256">
        <v>5791.7774300000001</v>
      </c>
    </row>
    <row r="257" spans="1:26" x14ac:dyDescent="0.25">
      <c r="A257" t="s">
        <v>695</v>
      </c>
      <c r="B257">
        <v>2018</v>
      </c>
      <c r="D257">
        <v>1717.27187</v>
      </c>
      <c r="E257">
        <v>325.86716000000001</v>
      </c>
      <c r="F257">
        <v>1212.7846099999999</v>
      </c>
      <c r="G257">
        <v>178.62009</v>
      </c>
      <c r="H257">
        <v>4085.3620599999999</v>
      </c>
      <c r="I257">
        <v>1508.88176</v>
      </c>
      <c r="J257">
        <v>798.40890000000002</v>
      </c>
      <c r="K257">
        <v>1778.0714</v>
      </c>
      <c r="L257">
        <v>936.83947000000001</v>
      </c>
      <c r="M257">
        <v>5802.6339200000002</v>
      </c>
      <c r="O257">
        <v>3689.7643600000001</v>
      </c>
      <c r="P257">
        <v>240.45012</v>
      </c>
      <c r="Q257">
        <v>3449.3142400000002</v>
      </c>
      <c r="R257">
        <v>1063.1330399999999</v>
      </c>
      <c r="S257">
        <v>151.71258</v>
      </c>
      <c r="T257">
        <v>911.42046000000005</v>
      </c>
      <c r="U257">
        <v>805.50791000000004</v>
      </c>
      <c r="V257">
        <v>1049.7365299999999</v>
      </c>
      <c r="W257">
        <v>32.51802</v>
      </c>
      <c r="X257">
        <v>303.88315</v>
      </c>
      <c r="Y257">
        <v>713.33536000000004</v>
      </c>
      <c r="Z257">
        <v>5802.6339200000002</v>
      </c>
    </row>
    <row r="258" spans="1:26" x14ac:dyDescent="0.25">
      <c r="A258" t="s">
        <v>695</v>
      </c>
      <c r="B258">
        <v>2019</v>
      </c>
      <c r="D258">
        <v>1896.41129</v>
      </c>
      <c r="E258">
        <v>303.43029999999999</v>
      </c>
      <c r="F258">
        <v>1398.7451599999999</v>
      </c>
      <c r="G258">
        <v>194.23582999999999</v>
      </c>
      <c r="H258">
        <v>4278.8053600000003</v>
      </c>
      <c r="I258">
        <v>1472.21551</v>
      </c>
      <c r="J258">
        <v>901.30370000000005</v>
      </c>
      <c r="K258">
        <v>1905.2861499999999</v>
      </c>
      <c r="L258">
        <v>991.51270999999997</v>
      </c>
      <c r="M258">
        <v>6175.21666</v>
      </c>
      <c r="O258">
        <v>3699.5803999999998</v>
      </c>
      <c r="P258">
        <v>235.91397000000001</v>
      </c>
      <c r="Q258">
        <v>3463.6664300000002</v>
      </c>
      <c r="R258">
        <v>1173.27881</v>
      </c>
      <c r="S258">
        <v>216.14213000000001</v>
      </c>
      <c r="T258">
        <v>957.13667999999996</v>
      </c>
      <c r="U258">
        <v>887.26120000000003</v>
      </c>
      <c r="V258">
        <v>1302.35745</v>
      </c>
      <c r="W258">
        <v>44.037269999999999</v>
      </c>
      <c r="X258">
        <v>296.57756000000001</v>
      </c>
      <c r="Y258">
        <v>961.74261000000001</v>
      </c>
      <c r="Z258">
        <v>6175.21666</v>
      </c>
    </row>
    <row r="259" spans="1:26" x14ac:dyDescent="0.25">
      <c r="A259" t="s">
        <v>695</v>
      </c>
      <c r="B259">
        <v>2020</v>
      </c>
      <c r="D259">
        <v>2183.6232</v>
      </c>
      <c r="E259">
        <v>369.3569</v>
      </c>
      <c r="F259">
        <v>1559.6432</v>
      </c>
      <c r="G259">
        <v>254.62309999999999</v>
      </c>
      <c r="H259">
        <v>4890.9723999999997</v>
      </c>
      <c r="I259">
        <v>1773.8947000000001</v>
      </c>
      <c r="J259">
        <v>1022.7873</v>
      </c>
      <c r="K259">
        <v>2094.2903999999999</v>
      </c>
      <c r="L259">
        <v>1047.452</v>
      </c>
      <c r="M259">
        <v>7074.5955999999996</v>
      </c>
      <c r="O259">
        <v>4025.1311000000001</v>
      </c>
      <c r="P259">
        <v>257.6909</v>
      </c>
      <c r="Q259">
        <v>3767.4403000000002</v>
      </c>
      <c r="R259">
        <v>1364.0436</v>
      </c>
      <c r="S259">
        <v>236.09389999999999</v>
      </c>
      <c r="T259">
        <v>1127.9496999999999</v>
      </c>
      <c r="U259">
        <v>1035.181</v>
      </c>
      <c r="V259">
        <v>1685.4209000000001</v>
      </c>
      <c r="W259">
        <v>0</v>
      </c>
      <c r="X259">
        <v>373.40629999999999</v>
      </c>
      <c r="Y259">
        <v>1312.0146</v>
      </c>
      <c r="Z259">
        <v>7074.5955999999996</v>
      </c>
    </row>
    <row r="260" spans="1:26" x14ac:dyDescent="0.25">
      <c r="A260" t="s">
        <v>168</v>
      </c>
      <c r="B260">
        <v>2011</v>
      </c>
      <c r="D260">
        <v>15344.358840000001</v>
      </c>
      <c r="E260">
        <v>715.52664000000004</v>
      </c>
      <c r="F260">
        <v>4306.0988500000003</v>
      </c>
      <c r="G260">
        <v>10322.73335</v>
      </c>
      <c r="H260">
        <v>5691.8656300000002</v>
      </c>
      <c r="I260">
        <v>2023.6594299999999</v>
      </c>
      <c r="J260">
        <v>2079.2971299999999</v>
      </c>
      <c r="K260">
        <v>1588.9090699999999</v>
      </c>
      <c r="L260">
        <v>547.31966</v>
      </c>
      <c r="M260">
        <v>21036.224470000001</v>
      </c>
      <c r="O260">
        <v>597.78174999999999</v>
      </c>
      <c r="P260">
        <v>694.82424000000003</v>
      </c>
      <c r="Q260">
        <v>-97.042490000000001</v>
      </c>
      <c r="R260">
        <v>18386.317490000001</v>
      </c>
      <c r="S260">
        <v>15777.8153</v>
      </c>
      <c r="T260">
        <v>2608.5021900000002</v>
      </c>
      <c r="U260">
        <v>2440.2952</v>
      </c>
      <c r="V260">
        <v>2052.1252300000001</v>
      </c>
      <c r="W260">
        <v>0</v>
      </c>
      <c r="X260">
        <v>1130.86851</v>
      </c>
      <c r="Y260">
        <v>921.25671999999997</v>
      </c>
      <c r="Z260">
        <v>21036.224470000001</v>
      </c>
    </row>
    <row r="261" spans="1:26" x14ac:dyDescent="0.25">
      <c r="A261" t="s">
        <v>168</v>
      </c>
      <c r="B261">
        <v>2012</v>
      </c>
      <c r="D261">
        <v>14562.2173</v>
      </c>
      <c r="E261">
        <v>730.94759999999997</v>
      </c>
      <c r="F261">
        <v>4637.6908000000003</v>
      </c>
      <c r="G261">
        <v>9193.5789000000004</v>
      </c>
      <c r="H261">
        <v>6145.7650000000003</v>
      </c>
      <c r="I261">
        <v>1973.8223</v>
      </c>
      <c r="J261">
        <v>2145.3443000000002</v>
      </c>
      <c r="K261">
        <v>2026.5983000000001</v>
      </c>
      <c r="L261">
        <v>704.55960000000005</v>
      </c>
      <c r="M261">
        <v>20707.9823</v>
      </c>
      <c r="O261">
        <v>1279.818</v>
      </c>
      <c r="P261">
        <v>708.51779999999997</v>
      </c>
      <c r="Q261">
        <v>571.30020000000002</v>
      </c>
      <c r="R261">
        <v>17384.413799999998</v>
      </c>
      <c r="S261">
        <v>14081.9557</v>
      </c>
      <c r="T261">
        <v>3302.4580999999998</v>
      </c>
      <c r="U261">
        <v>3133.5749000000001</v>
      </c>
      <c r="V261">
        <v>2043.7505000000001</v>
      </c>
      <c r="W261">
        <v>0</v>
      </c>
      <c r="X261">
        <v>1048.923</v>
      </c>
      <c r="Y261">
        <v>994.82759999999996</v>
      </c>
      <c r="Z261">
        <v>20707.9823</v>
      </c>
    </row>
    <row r="262" spans="1:26" x14ac:dyDescent="0.25">
      <c r="A262" t="s">
        <v>168</v>
      </c>
      <c r="B262">
        <v>2013</v>
      </c>
      <c r="D262">
        <v>29715.466899999999</v>
      </c>
      <c r="E262">
        <v>12752.537399999999</v>
      </c>
      <c r="F262">
        <v>15797.590099999999</v>
      </c>
      <c r="G262">
        <v>1165.3395</v>
      </c>
      <c r="H262">
        <v>23288.861099999998</v>
      </c>
      <c r="I262">
        <v>6008.7385000000004</v>
      </c>
      <c r="J262">
        <v>9626.1178</v>
      </c>
      <c r="K262">
        <v>7654.0047999999997</v>
      </c>
      <c r="L262">
        <v>3464.2991000000002</v>
      </c>
      <c r="M262">
        <v>53004.328099999999</v>
      </c>
      <c r="O262">
        <v>8720.0491000000002</v>
      </c>
      <c r="P262">
        <v>740.57669999999996</v>
      </c>
      <c r="Q262">
        <v>7979.4723999999997</v>
      </c>
      <c r="R262">
        <v>30221.596600000001</v>
      </c>
      <c r="S262">
        <v>19584.598600000001</v>
      </c>
      <c r="T262">
        <v>10636.998</v>
      </c>
      <c r="U262">
        <v>9195.8385999999991</v>
      </c>
      <c r="V262">
        <v>14062.6823</v>
      </c>
      <c r="W262">
        <v>637.14419999999996</v>
      </c>
      <c r="X262">
        <v>7714.6851999999999</v>
      </c>
      <c r="Y262">
        <v>5710.8530000000001</v>
      </c>
      <c r="Z262">
        <v>53004.328099999999</v>
      </c>
    </row>
    <row r="263" spans="1:26" x14ac:dyDescent="0.25">
      <c r="A263" t="s">
        <v>168</v>
      </c>
      <c r="B263">
        <v>2014</v>
      </c>
      <c r="D263">
        <v>26944.534599999999</v>
      </c>
      <c r="E263">
        <v>10911.122100000001</v>
      </c>
      <c r="F263">
        <v>15165.330599999999</v>
      </c>
      <c r="G263">
        <v>868.08190000000002</v>
      </c>
      <c r="H263">
        <v>25062.6787</v>
      </c>
      <c r="I263">
        <v>5695.3459000000003</v>
      </c>
      <c r="J263">
        <v>9392.2821999999996</v>
      </c>
      <c r="K263">
        <v>9975.0504999999994</v>
      </c>
      <c r="L263">
        <v>4985.0971</v>
      </c>
      <c r="M263">
        <v>52007.213300000003</v>
      </c>
      <c r="O263">
        <v>9609.6062000000002</v>
      </c>
      <c r="P263">
        <v>651.97199999999998</v>
      </c>
      <c r="Q263">
        <v>8957.6342000000004</v>
      </c>
      <c r="R263">
        <v>28643.061300000001</v>
      </c>
      <c r="S263">
        <v>19091.731899999999</v>
      </c>
      <c r="T263">
        <v>9551.3294000000005</v>
      </c>
      <c r="U263">
        <v>8414.9313000000002</v>
      </c>
      <c r="V263">
        <v>13754.545700000001</v>
      </c>
      <c r="W263">
        <v>853.5127</v>
      </c>
      <c r="X263">
        <v>7429.0816000000004</v>
      </c>
      <c r="Y263">
        <v>5471.9513999999999</v>
      </c>
      <c r="Z263">
        <v>52007.213300000003</v>
      </c>
    </row>
    <row r="264" spans="1:26" x14ac:dyDescent="0.25">
      <c r="A264" t="s">
        <v>168</v>
      </c>
      <c r="B264">
        <v>2015</v>
      </c>
      <c r="D264">
        <v>27251.248119711901</v>
      </c>
      <c r="E264">
        <v>11479.2521343231</v>
      </c>
      <c r="F264">
        <v>15237.4443163872</v>
      </c>
      <c r="G264">
        <v>534.55166900157894</v>
      </c>
      <c r="H264">
        <v>23343.904046297099</v>
      </c>
      <c r="I264">
        <v>5625.3125737905502</v>
      </c>
      <c r="J264">
        <v>9506.5278487205505</v>
      </c>
      <c r="K264">
        <v>8212.0636237859708</v>
      </c>
      <c r="L264">
        <v>2910.0949312448502</v>
      </c>
      <c r="M264">
        <v>50595.152166008898</v>
      </c>
      <c r="O264">
        <v>12382.8730819225</v>
      </c>
      <c r="P264">
        <v>584.63186609745003</v>
      </c>
      <c r="Q264">
        <v>11798.241215825101</v>
      </c>
      <c r="R264">
        <v>38212.279084086404</v>
      </c>
      <c r="S264">
        <v>28986.635819077499</v>
      </c>
      <c r="T264">
        <v>9225.64326500893</v>
      </c>
      <c r="U264">
        <v>8041.1377336978903</v>
      </c>
      <c r="V264">
        <v>0</v>
      </c>
      <c r="Z264">
        <v>50595.152166008898</v>
      </c>
    </row>
    <row r="265" spans="1:26" x14ac:dyDescent="0.25">
      <c r="A265" t="s">
        <v>168</v>
      </c>
      <c r="B265">
        <v>2016</v>
      </c>
      <c r="D265">
        <v>28133.917300000001</v>
      </c>
      <c r="E265">
        <v>11407.465399999999</v>
      </c>
      <c r="F265">
        <v>16138.264300000001</v>
      </c>
      <c r="G265">
        <v>588.18759999999997</v>
      </c>
      <c r="H265">
        <v>24864.100399999999</v>
      </c>
      <c r="I265">
        <v>5954.6084000000001</v>
      </c>
      <c r="J265">
        <v>10111.9771</v>
      </c>
      <c r="K265">
        <v>8797.5149000000001</v>
      </c>
      <c r="L265">
        <v>3657.7255</v>
      </c>
      <c r="M265">
        <v>52998.017699999997</v>
      </c>
      <c r="O265">
        <v>15088.381100000001</v>
      </c>
      <c r="P265">
        <v>566.05150000000003</v>
      </c>
      <c r="Q265">
        <v>14522.329599999999</v>
      </c>
      <c r="R265">
        <v>22230.959699999999</v>
      </c>
      <c r="S265">
        <v>12284.4763</v>
      </c>
      <c r="T265">
        <v>9946.4833999999992</v>
      </c>
      <c r="U265">
        <v>8809.11</v>
      </c>
      <c r="V265">
        <v>15678.6769</v>
      </c>
      <c r="W265">
        <v>1642.2871</v>
      </c>
      <c r="X265">
        <v>8285.2224999999999</v>
      </c>
      <c r="Y265">
        <v>5751.1671999999999</v>
      </c>
      <c r="Z265">
        <v>52998.017699999997</v>
      </c>
    </row>
    <row r="266" spans="1:26" x14ac:dyDescent="0.25">
      <c r="A266" t="s">
        <v>168</v>
      </c>
      <c r="B266">
        <v>2017</v>
      </c>
      <c r="D266">
        <v>33627.160799999998</v>
      </c>
      <c r="E266">
        <v>13353.0015</v>
      </c>
      <c r="F266">
        <v>19553.380300000001</v>
      </c>
      <c r="G266">
        <v>720.779</v>
      </c>
      <c r="H266">
        <v>28809.574400000001</v>
      </c>
      <c r="I266">
        <v>7361.3008</v>
      </c>
      <c r="J266">
        <v>11796.310600000001</v>
      </c>
      <c r="K266">
        <v>9651.9629999999997</v>
      </c>
      <c r="L266">
        <v>4059.6291000000001</v>
      </c>
      <c r="M266">
        <v>62436.735099999998</v>
      </c>
      <c r="O266">
        <v>20269.362099999998</v>
      </c>
      <c r="P266">
        <v>644.02390000000003</v>
      </c>
      <c r="Q266">
        <v>19625.338199999998</v>
      </c>
      <c r="R266">
        <v>23205.247500000001</v>
      </c>
      <c r="S266">
        <v>12284.425499999999</v>
      </c>
      <c r="T266">
        <v>10920.821900000001</v>
      </c>
      <c r="U266">
        <v>9618.3826000000008</v>
      </c>
      <c r="V266">
        <v>18962.125599999999</v>
      </c>
      <c r="W266">
        <v>1806.1451999999999</v>
      </c>
      <c r="X266">
        <v>10358.350399999999</v>
      </c>
      <c r="Y266">
        <v>6797.63</v>
      </c>
      <c r="Z266">
        <v>62436.735099999998</v>
      </c>
    </row>
    <row r="267" spans="1:26" x14ac:dyDescent="0.25">
      <c r="A267" t="s">
        <v>168</v>
      </c>
      <c r="B267">
        <v>2018</v>
      </c>
      <c r="D267">
        <v>35229.377800000002</v>
      </c>
      <c r="E267">
        <v>13308.341700000001</v>
      </c>
      <c r="F267">
        <v>20611.1554</v>
      </c>
      <c r="G267">
        <v>1309.8806999999999</v>
      </c>
      <c r="H267">
        <v>29199.804700000001</v>
      </c>
      <c r="I267">
        <v>7670.3589000000002</v>
      </c>
      <c r="J267">
        <v>11022.920599999999</v>
      </c>
      <c r="K267">
        <v>10506.525299999999</v>
      </c>
      <c r="L267">
        <v>5000.2174999999997</v>
      </c>
      <c r="M267">
        <v>64429.182500000003</v>
      </c>
      <c r="O267">
        <v>22674.446400000001</v>
      </c>
      <c r="P267">
        <v>614.86530000000005</v>
      </c>
      <c r="Q267">
        <v>22059.581099999999</v>
      </c>
      <c r="R267">
        <v>21792.795999999998</v>
      </c>
      <c r="S267">
        <v>11128.2606</v>
      </c>
      <c r="T267">
        <v>10664.535400000001</v>
      </c>
      <c r="U267">
        <v>9442.8197999999993</v>
      </c>
      <c r="V267">
        <v>19961.9401</v>
      </c>
      <c r="W267">
        <v>2165.1961000000001</v>
      </c>
      <c r="X267">
        <v>10579.8053</v>
      </c>
      <c r="Y267">
        <v>7216.9386000000004</v>
      </c>
      <c r="Z267">
        <v>64429.182500000003</v>
      </c>
    </row>
    <row r="268" spans="1:26" x14ac:dyDescent="0.25">
      <c r="A268" t="s">
        <v>168</v>
      </c>
      <c r="B268">
        <v>2019</v>
      </c>
      <c r="D268">
        <v>37300.245300000002</v>
      </c>
      <c r="E268">
        <v>12741.6011</v>
      </c>
      <c r="F268">
        <v>23339.755399999998</v>
      </c>
      <c r="G268">
        <v>1218.8887999999999</v>
      </c>
      <c r="H268">
        <v>30585.684399999998</v>
      </c>
      <c r="I268">
        <v>7651.4763999999996</v>
      </c>
      <c r="J268">
        <v>11029.5398</v>
      </c>
      <c r="K268">
        <v>11904.6682</v>
      </c>
      <c r="L268">
        <v>5203.5880999999999</v>
      </c>
      <c r="M268">
        <v>67885.929799999998</v>
      </c>
      <c r="O268">
        <v>21347.967400000001</v>
      </c>
      <c r="P268">
        <v>603.26570000000004</v>
      </c>
      <c r="Q268">
        <v>20744.701700000001</v>
      </c>
      <c r="R268">
        <v>25937.055799999998</v>
      </c>
      <c r="S268">
        <v>12557.363600000001</v>
      </c>
      <c r="T268">
        <v>13379.692300000001</v>
      </c>
      <c r="U268">
        <v>12076.5484</v>
      </c>
      <c r="V268">
        <v>20600.906500000001</v>
      </c>
      <c r="W268">
        <v>2653.4704999999999</v>
      </c>
      <c r="X268">
        <v>9882.5485000000008</v>
      </c>
      <c r="Y268">
        <v>8064.8874999999998</v>
      </c>
      <c r="Z268">
        <v>67885.929799999998</v>
      </c>
    </row>
    <row r="269" spans="1:26" x14ac:dyDescent="0.25">
      <c r="A269" t="s">
        <v>168</v>
      </c>
      <c r="B269">
        <v>2020</v>
      </c>
      <c r="D269">
        <v>36687.814899999998</v>
      </c>
      <c r="E269">
        <v>12275.901400000001</v>
      </c>
      <c r="F269">
        <v>23404.464899999999</v>
      </c>
      <c r="G269">
        <v>1007.4485</v>
      </c>
      <c r="H269">
        <v>34445.904399999999</v>
      </c>
      <c r="I269">
        <v>7530.7084000000004</v>
      </c>
      <c r="J269">
        <v>11646.3995</v>
      </c>
      <c r="K269">
        <v>15268.7966</v>
      </c>
      <c r="L269">
        <v>6560.0729000000001</v>
      </c>
      <c r="M269">
        <v>71133.719299999997</v>
      </c>
      <c r="O269">
        <v>18485.023799999999</v>
      </c>
      <c r="P269">
        <v>658.95230000000004</v>
      </c>
      <c r="Q269">
        <v>17826.071499999998</v>
      </c>
      <c r="R269">
        <v>33972.244100000004</v>
      </c>
      <c r="S269">
        <v>16543.752799999998</v>
      </c>
      <c r="T269">
        <v>17428.491300000002</v>
      </c>
      <c r="U269">
        <v>16171.941699999999</v>
      </c>
      <c r="V269">
        <v>18676.451300000001</v>
      </c>
      <c r="W269">
        <v>1444.2959000000001</v>
      </c>
      <c r="X269">
        <v>9323.5005000000001</v>
      </c>
      <c r="Y269">
        <v>7908.6549999999997</v>
      </c>
      <c r="Z269">
        <v>71133.719299999997</v>
      </c>
    </row>
    <row r="270" spans="1:26" x14ac:dyDescent="0.25">
      <c r="A270" t="s">
        <v>399</v>
      </c>
      <c r="B270">
        <v>2011</v>
      </c>
      <c r="D270">
        <v>291958.88699999999</v>
      </c>
      <c r="E270">
        <v>30766.1</v>
      </c>
      <c r="F270">
        <v>259582.139</v>
      </c>
      <c r="G270">
        <v>1610.6469999999999</v>
      </c>
      <c r="H270">
        <v>706324.88500000001</v>
      </c>
      <c r="I270">
        <v>298618.60700000002</v>
      </c>
      <c r="J270">
        <v>229432.53</v>
      </c>
      <c r="K270">
        <v>178273.74799999999</v>
      </c>
      <c r="L270">
        <v>127348.55899999999</v>
      </c>
      <c r="M270">
        <v>998283.772</v>
      </c>
      <c r="O270">
        <v>379057.57</v>
      </c>
      <c r="P270">
        <v>167282.671</v>
      </c>
      <c r="Q270">
        <v>211774.899</v>
      </c>
      <c r="R270">
        <v>357000.59</v>
      </c>
      <c r="S270">
        <v>195112.34099999999</v>
      </c>
      <c r="T270">
        <v>161888.24900000001</v>
      </c>
      <c r="U270">
        <v>161888.24900000001</v>
      </c>
      <c r="V270">
        <v>262225.61200000002</v>
      </c>
      <c r="W270">
        <v>46565.733</v>
      </c>
      <c r="X270">
        <v>54025.862999999998</v>
      </c>
      <c r="Y270">
        <v>161634.016</v>
      </c>
      <c r="Z270">
        <v>998283.772</v>
      </c>
    </row>
    <row r="271" spans="1:26" x14ac:dyDescent="0.25">
      <c r="A271" t="s">
        <v>399</v>
      </c>
      <c r="B271">
        <v>2012</v>
      </c>
      <c r="D271">
        <v>347763.40299999999</v>
      </c>
      <c r="E271">
        <v>22637.845000000001</v>
      </c>
      <c r="F271">
        <v>323195.14299999998</v>
      </c>
      <c r="G271">
        <v>1930.415</v>
      </c>
      <c r="H271">
        <v>842627.96</v>
      </c>
      <c r="I271">
        <v>320437.02799999999</v>
      </c>
      <c r="J271">
        <v>246386.489</v>
      </c>
      <c r="K271">
        <v>275804.44300000003</v>
      </c>
      <c r="L271">
        <v>219978.73499999999</v>
      </c>
      <c r="M271">
        <v>1190391.3629999999</v>
      </c>
      <c r="O271">
        <v>470857.30800000002</v>
      </c>
      <c r="P271">
        <v>170579.462</v>
      </c>
      <c r="Q271">
        <v>300277.84600000002</v>
      </c>
      <c r="R271">
        <v>363689.90299999999</v>
      </c>
      <c r="S271">
        <v>185333.473</v>
      </c>
      <c r="T271">
        <v>178356.43100000001</v>
      </c>
      <c r="U271">
        <v>178356.43100000001</v>
      </c>
      <c r="V271">
        <v>355844.15100000001</v>
      </c>
      <c r="W271">
        <v>91054.861000000004</v>
      </c>
      <c r="X271">
        <v>55716.061999999998</v>
      </c>
      <c r="Y271">
        <v>209073.228</v>
      </c>
      <c r="Z271">
        <v>1190391.3629999999</v>
      </c>
    </row>
    <row r="272" spans="1:26" x14ac:dyDescent="0.25">
      <c r="A272" t="s">
        <v>399</v>
      </c>
      <c r="B272">
        <v>2013</v>
      </c>
      <c r="D272">
        <v>416674.78899999999</v>
      </c>
      <c r="E272">
        <v>24278.620999999999</v>
      </c>
      <c r="F272">
        <v>390671.10399999999</v>
      </c>
      <c r="G272">
        <v>1725.0640000000001</v>
      </c>
      <c r="H272">
        <v>854214.13100000005</v>
      </c>
      <c r="I272">
        <v>365056.23499999999</v>
      </c>
      <c r="J272">
        <v>255000.85399999999</v>
      </c>
      <c r="K272">
        <v>234157.04199999999</v>
      </c>
      <c r="L272">
        <v>165757.10500000001</v>
      </c>
      <c r="M272">
        <v>1270888.92</v>
      </c>
      <c r="O272">
        <v>541866.00800000003</v>
      </c>
      <c r="P272">
        <v>192969.81700000001</v>
      </c>
      <c r="Q272">
        <v>348896.19099999999</v>
      </c>
      <c r="R272">
        <v>412357.12900000002</v>
      </c>
      <c r="S272">
        <v>224273.826</v>
      </c>
      <c r="T272">
        <v>188083.30300000001</v>
      </c>
      <c r="U272">
        <v>188083.30300000001</v>
      </c>
      <c r="V272">
        <v>316665.78200000001</v>
      </c>
      <c r="W272">
        <v>62593.21</v>
      </c>
      <c r="X272">
        <v>63219.321000000004</v>
      </c>
      <c r="Y272">
        <v>190853.25099999999</v>
      </c>
      <c r="Z272">
        <v>1270888.92</v>
      </c>
    </row>
    <row r="273" spans="1:26" x14ac:dyDescent="0.25">
      <c r="A273" t="s">
        <v>399</v>
      </c>
      <c r="B273">
        <v>2014</v>
      </c>
      <c r="D273">
        <v>435999.29</v>
      </c>
      <c r="E273">
        <v>20940.79</v>
      </c>
      <c r="F273">
        <v>411779.93</v>
      </c>
      <c r="G273">
        <v>3278.57</v>
      </c>
      <c r="H273">
        <v>832027</v>
      </c>
      <c r="I273">
        <v>346762.44</v>
      </c>
      <c r="J273">
        <v>275976.03000000003</v>
      </c>
      <c r="K273">
        <v>209288.54</v>
      </c>
      <c r="L273">
        <v>133539.76</v>
      </c>
      <c r="M273">
        <v>1268026.29</v>
      </c>
      <c r="O273">
        <v>514093.07</v>
      </c>
      <c r="P273">
        <v>173217.69</v>
      </c>
      <c r="Q273">
        <v>340875.38</v>
      </c>
      <c r="R273">
        <v>295856.53999999998</v>
      </c>
      <c r="S273">
        <v>108875.69</v>
      </c>
      <c r="T273">
        <v>186980.85</v>
      </c>
      <c r="U273">
        <v>186980.85</v>
      </c>
      <c r="V273">
        <v>458076.69</v>
      </c>
      <c r="W273">
        <v>193041.05</v>
      </c>
      <c r="X273">
        <v>58239.72</v>
      </c>
      <c r="Y273">
        <v>206795.91</v>
      </c>
      <c r="Z273">
        <v>1268026.29</v>
      </c>
    </row>
    <row r="274" spans="1:26" x14ac:dyDescent="0.25">
      <c r="A274" t="s">
        <v>399</v>
      </c>
      <c r="B274">
        <v>2015</v>
      </c>
      <c r="D274">
        <v>418583.91399999999</v>
      </c>
      <c r="E274">
        <v>13425.579</v>
      </c>
      <c r="F274">
        <v>402895.64199999999</v>
      </c>
      <c r="G274">
        <v>2262.692</v>
      </c>
      <c r="H274">
        <v>805012.81900000002</v>
      </c>
      <c r="I274">
        <v>318645.45799999998</v>
      </c>
      <c r="J274">
        <v>260323.698</v>
      </c>
      <c r="K274">
        <v>226043.663</v>
      </c>
      <c r="L274">
        <v>141713.764</v>
      </c>
      <c r="M274">
        <v>1223596.7320000001</v>
      </c>
      <c r="O274">
        <v>489486.717</v>
      </c>
      <c r="P274">
        <v>155326.576</v>
      </c>
      <c r="Q274">
        <v>334160.141</v>
      </c>
      <c r="R274">
        <v>274106.94799999997</v>
      </c>
      <c r="S274">
        <v>89773.37</v>
      </c>
      <c r="T274">
        <v>184333.57800000001</v>
      </c>
      <c r="U274">
        <v>184333.57800000001</v>
      </c>
      <c r="V274">
        <v>460003.06800000003</v>
      </c>
      <c r="W274">
        <v>207010.84899999999</v>
      </c>
      <c r="X274">
        <v>49423.735000000001</v>
      </c>
      <c r="Y274">
        <v>203568.48300000001</v>
      </c>
      <c r="Z274">
        <v>1223596.7320000001</v>
      </c>
    </row>
    <row r="275" spans="1:26" x14ac:dyDescent="0.25">
      <c r="A275" t="s">
        <v>399</v>
      </c>
      <c r="B275">
        <v>2016</v>
      </c>
      <c r="D275">
        <v>425859.77299999999</v>
      </c>
      <c r="E275">
        <v>14804.32</v>
      </c>
      <c r="F275">
        <v>409433.46100000001</v>
      </c>
      <c r="G275">
        <v>1621.9929999999999</v>
      </c>
      <c r="H275">
        <v>839394.05099999998</v>
      </c>
      <c r="I275">
        <v>304641.02100000001</v>
      </c>
      <c r="J275">
        <v>267383.99</v>
      </c>
      <c r="K275">
        <v>267369.04100000003</v>
      </c>
      <c r="L275">
        <v>171084.25599999999</v>
      </c>
      <c r="M275">
        <v>1265253.824</v>
      </c>
      <c r="O275">
        <v>565772.451</v>
      </c>
      <c r="P275">
        <v>156875.861</v>
      </c>
      <c r="Q275">
        <v>408896.59</v>
      </c>
      <c r="R275">
        <v>328878.23300000001</v>
      </c>
      <c r="S275">
        <v>131121.552</v>
      </c>
      <c r="T275">
        <v>197756.68100000001</v>
      </c>
      <c r="U275">
        <v>197756.68100000001</v>
      </c>
      <c r="V275">
        <v>370603.14</v>
      </c>
      <c r="W275">
        <v>140112.17499999999</v>
      </c>
      <c r="X275">
        <v>48366.462</v>
      </c>
      <c r="Y275">
        <v>182124.503</v>
      </c>
      <c r="Z275">
        <v>1265253.824</v>
      </c>
    </row>
    <row r="276" spans="1:26" x14ac:dyDescent="0.25">
      <c r="A276" t="s">
        <v>399</v>
      </c>
      <c r="B276">
        <v>2017</v>
      </c>
      <c r="D276">
        <v>463956.77500000002</v>
      </c>
      <c r="E276">
        <v>14767.957</v>
      </c>
      <c r="F276">
        <v>447983.08399999997</v>
      </c>
      <c r="G276">
        <v>1205.7339999999999</v>
      </c>
      <c r="H276">
        <v>1141045.2790000001</v>
      </c>
      <c r="I276">
        <v>331137.83399999997</v>
      </c>
      <c r="J276">
        <v>316478.37300000002</v>
      </c>
      <c r="K276">
        <v>493429.07299999997</v>
      </c>
      <c r="L276">
        <v>397346.33299999998</v>
      </c>
      <c r="M276">
        <v>1605002.054</v>
      </c>
      <c r="O276">
        <v>671259.04</v>
      </c>
      <c r="P276">
        <v>178485.18299999999</v>
      </c>
      <c r="Q276">
        <v>492773.85700000002</v>
      </c>
      <c r="R276">
        <v>622724.57299999997</v>
      </c>
      <c r="S276">
        <v>368044.65100000001</v>
      </c>
      <c r="T276">
        <v>254679.921</v>
      </c>
      <c r="U276">
        <v>254679.921</v>
      </c>
      <c r="V276">
        <v>311018.44099999999</v>
      </c>
      <c r="W276">
        <v>2868.9050000000002</v>
      </c>
      <c r="X276">
        <v>57791.722000000002</v>
      </c>
      <c r="Y276">
        <v>250357.81400000001</v>
      </c>
      <c r="Z276">
        <v>1605002.054</v>
      </c>
    </row>
    <row r="277" spans="1:26" x14ac:dyDescent="0.25">
      <c r="A277" t="s">
        <v>399</v>
      </c>
      <c r="B277">
        <v>2018</v>
      </c>
      <c r="D277">
        <v>486841.696</v>
      </c>
      <c r="E277">
        <v>21657.918000000001</v>
      </c>
      <c r="F277">
        <v>425284.72499999998</v>
      </c>
      <c r="G277">
        <v>39899.053999999996</v>
      </c>
      <c r="H277">
        <v>1227982.804</v>
      </c>
      <c r="I277">
        <v>346239.62300000002</v>
      </c>
      <c r="J277">
        <v>342305.95899999997</v>
      </c>
      <c r="K277">
        <v>539437.22199999995</v>
      </c>
      <c r="L277">
        <v>386141.31099999999</v>
      </c>
      <c r="M277">
        <v>1714824.5</v>
      </c>
      <c r="O277">
        <v>759037.04299999995</v>
      </c>
      <c r="P277">
        <v>170404.16099999999</v>
      </c>
      <c r="Q277">
        <v>588632.88199999998</v>
      </c>
      <c r="R277">
        <v>624450.81599999999</v>
      </c>
      <c r="S277">
        <v>358061.359</v>
      </c>
      <c r="T277">
        <v>266389.45799999998</v>
      </c>
      <c r="U277">
        <v>266389.45799999998</v>
      </c>
      <c r="V277">
        <v>331336.641</v>
      </c>
      <c r="W277">
        <v>2660.9810000000002</v>
      </c>
      <c r="X277">
        <v>60944.947999999997</v>
      </c>
      <c r="Y277">
        <v>267730.712</v>
      </c>
      <c r="Z277">
        <v>1714824.5</v>
      </c>
    </row>
    <row r="278" spans="1:26" x14ac:dyDescent="0.25">
      <c r="A278" t="s">
        <v>399</v>
      </c>
      <c r="B278">
        <v>2019</v>
      </c>
      <c r="D278">
        <v>635196.30000000005</v>
      </c>
      <c r="E278">
        <v>17659.43</v>
      </c>
      <c r="F278">
        <v>447994.97600000002</v>
      </c>
      <c r="G278">
        <v>169541.894</v>
      </c>
      <c r="H278">
        <v>1188687.58</v>
      </c>
      <c r="I278">
        <v>357276.93300000002</v>
      </c>
      <c r="J278">
        <v>348506.31199999998</v>
      </c>
      <c r="K278">
        <v>482904.33500000002</v>
      </c>
      <c r="L278">
        <v>333892.33899999998</v>
      </c>
      <c r="M278">
        <v>1823883.88</v>
      </c>
      <c r="O278">
        <v>840060.67500000005</v>
      </c>
      <c r="P278">
        <v>167189.44399999999</v>
      </c>
      <c r="Q278">
        <v>672871.23100000003</v>
      </c>
      <c r="R278">
        <v>591568.33200000005</v>
      </c>
      <c r="S278">
        <v>307161.11099999998</v>
      </c>
      <c r="T278">
        <v>284407.21999999997</v>
      </c>
      <c r="U278">
        <v>284407.21999999997</v>
      </c>
      <c r="V278">
        <v>392254.87199999997</v>
      </c>
      <c r="W278">
        <v>1873.173</v>
      </c>
      <c r="X278">
        <v>62631.677000000003</v>
      </c>
      <c r="Y278">
        <v>327750.022</v>
      </c>
      <c r="Z278">
        <v>1823883.88</v>
      </c>
    </row>
    <row r="279" spans="1:26" x14ac:dyDescent="0.25">
      <c r="A279" t="s">
        <v>399</v>
      </c>
      <c r="B279">
        <v>2020</v>
      </c>
      <c r="D279">
        <v>671103.16500000004</v>
      </c>
      <c r="E279">
        <v>19755.113000000001</v>
      </c>
      <c r="F279">
        <v>462865.255</v>
      </c>
      <c r="G279">
        <v>188482.79699999999</v>
      </c>
      <c r="H279">
        <v>1356444.89</v>
      </c>
      <c r="I279">
        <v>423369.24900000001</v>
      </c>
      <c r="J279">
        <v>318113.15999999997</v>
      </c>
      <c r="K279">
        <v>614962.48199999996</v>
      </c>
      <c r="L279">
        <v>460985.69199999998</v>
      </c>
      <c r="M279">
        <v>2027548.0560000001</v>
      </c>
      <c r="O279">
        <v>905062.05599999998</v>
      </c>
      <c r="P279">
        <v>182622.46400000001</v>
      </c>
      <c r="Q279">
        <v>722439.59199999995</v>
      </c>
      <c r="R279">
        <v>647954.27099999995</v>
      </c>
      <c r="S279">
        <v>350839.60600000003</v>
      </c>
      <c r="T279">
        <v>297114.66499999998</v>
      </c>
      <c r="U279">
        <v>297114.66499999998</v>
      </c>
      <c r="V279">
        <v>474531.728</v>
      </c>
      <c r="W279">
        <v>1457.7940000000001</v>
      </c>
      <c r="X279">
        <v>68895.126000000004</v>
      </c>
      <c r="Y279">
        <v>404178.80900000001</v>
      </c>
      <c r="Z279">
        <v>2027548.0560000001</v>
      </c>
    </row>
    <row r="280" spans="1:26" x14ac:dyDescent="0.25">
      <c r="A280" t="s">
        <v>696</v>
      </c>
      <c r="B280">
        <v>2011</v>
      </c>
      <c r="D280">
        <v>7658.4766</v>
      </c>
      <c r="E280">
        <v>48.394799999999996</v>
      </c>
      <c r="F280">
        <v>6283.2578000000003</v>
      </c>
      <c r="G280">
        <v>1326.8240000000001</v>
      </c>
      <c r="H280">
        <v>2305.4742999999999</v>
      </c>
      <c r="I280">
        <v>606.27930000000003</v>
      </c>
      <c r="J280">
        <v>0</v>
      </c>
      <c r="K280">
        <v>1699.1950999999999</v>
      </c>
      <c r="L280">
        <v>1157.4422</v>
      </c>
      <c r="M280">
        <v>9963.9509999999991</v>
      </c>
      <c r="O280">
        <v>2698.0099</v>
      </c>
      <c r="P280">
        <v>14.7873</v>
      </c>
      <c r="Q280">
        <v>2683.2226000000001</v>
      </c>
      <c r="R280">
        <v>3866.2064999999998</v>
      </c>
      <c r="S280">
        <v>3415.8661000000002</v>
      </c>
      <c r="T280">
        <v>450.34050000000002</v>
      </c>
      <c r="U280">
        <v>450.34050000000002</v>
      </c>
      <c r="V280">
        <v>3399.7345</v>
      </c>
      <c r="W280">
        <v>756.84090000000003</v>
      </c>
      <c r="X280">
        <v>852.28610000000003</v>
      </c>
      <c r="Y280">
        <v>1790.6075000000001</v>
      </c>
      <c r="Z280">
        <v>9963.9509999999991</v>
      </c>
    </row>
    <row r="281" spans="1:26" x14ac:dyDescent="0.25">
      <c r="A281" t="s">
        <v>696</v>
      </c>
      <c r="B281">
        <v>2012</v>
      </c>
      <c r="D281">
        <v>7698.8459999999995</v>
      </c>
      <c r="E281">
        <v>51.203099999999999</v>
      </c>
      <c r="F281">
        <v>6342.6202000000003</v>
      </c>
      <c r="G281">
        <v>1305.0227</v>
      </c>
      <c r="H281">
        <v>2062.5659999999998</v>
      </c>
      <c r="I281">
        <v>626.25329999999997</v>
      </c>
      <c r="J281">
        <v>0</v>
      </c>
      <c r="K281">
        <v>1436.3126999999999</v>
      </c>
      <c r="L281">
        <v>632.81780000000003</v>
      </c>
      <c r="M281">
        <v>9761.4120000000003</v>
      </c>
      <c r="O281">
        <v>2985.5347999999999</v>
      </c>
      <c r="P281">
        <v>14.4419</v>
      </c>
      <c r="Q281">
        <v>2971.0929000000001</v>
      </c>
      <c r="R281">
        <v>3451.6143000000002</v>
      </c>
      <c r="S281">
        <v>2973.7186999999999</v>
      </c>
      <c r="T281">
        <v>477.8956</v>
      </c>
      <c r="U281">
        <v>477.8956</v>
      </c>
      <c r="V281">
        <v>3324.2629999999999</v>
      </c>
      <c r="W281">
        <v>672.20479999999998</v>
      </c>
      <c r="X281">
        <v>753.6046</v>
      </c>
      <c r="Y281">
        <v>1898.4535000000001</v>
      </c>
      <c r="Z281">
        <v>9761.4120000000003</v>
      </c>
    </row>
    <row r="282" spans="1:26" x14ac:dyDescent="0.25">
      <c r="A282" t="s">
        <v>696</v>
      </c>
      <c r="B282">
        <v>2013</v>
      </c>
      <c r="D282">
        <v>8302.9940999999999</v>
      </c>
      <c r="E282">
        <v>24.863399999999999</v>
      </c>
      <c r="F282">
        <v>6852.6292000000003</v>
      </c>
      <c r="G282">
        <v>1425.5016000000001</v>
      </c>
      <c r="H282">
        <v>2190.7417999999998</v>
      </c>
      <c r="I282">
        <v>721.03859999999997</v>
      </c>
      <c r="J282">
        <v>0</v>
      </c>
      <c r="K282">
        <v>1469.7031999999999</v>
      </c>
      <c r="L282">
        <v>611.91589999999997</v>
      </c>
      <c r="M282">
        <v>10493.7359</v>
      </c>
      <c r="O282">
        <v>3447.7247000000002</v>
      </c>
      <c r="P282">
        <v>15.1943</v>
      </c>
      <c r="Q282">
        <v>3432.5304000000001</v>
      </c>
      <c r="R282">
        <v>3529.2213999999999</v>
      </c>
      <c r="S282">
        <v>2993.277</v>
      </c>
      <c r="T282">
        <v>535.94439999999997</v>
      </c>
      <c r="U282">
        <v>535.94439999999997</v>
      </c>
      <c r="V282">
        <v>3516.7896999999998</v>
      </c>
      <c r="W282">
        <v>605.00940000000003</v>
      </c>
      <c r="X282">
        <v>814.96699999999998</v>
      </c>
      <c r="Y282">
        <v>2096.8134</v>
      </c>
      <c r="Z282">
        <v>10493.7359</v>
      </c>
    </row>
    <row r="283" spans="1:26" x14ac:dyDescent="0.25">
      <c r="A283" t="s">
        <v>696</v>
      </c>
      <c r="B283">
        <v>2014</v>
      </c>
      <c r="D283">
        <v>7004.7655000000004</v>
      </c>
      <c r="E283">
        <v>10.116</v>
      </c>
      <c r="F283">
        <v>5794.2178999999996</v>
      </c>
      <c r="G283">
        <v>1200.4315999999999</v>
      </c>
      <c r="H283">
        <v>1853.4753000000001</v>
      </c>
      <c r="I283">
        <v>604.71180000000004</v>
      </c>
      <c r="J283">
        <v>0</v>
      </c>
      <c r="K283">
        <v>1248.7636</v>
      </c>
      <c r="L283">
        <v>541.76779999999997</v>
      </c>
      <c r="M283">
        <v>8858.2407999999996</v>
      </c>
      <c r="O283">
        <v>3059.5268999999998</v>
      </c>
      <c r="P283">
        <v>12.364000000000001</v>
      </c>
      <c r="Q283">
        <v>3047.1628999999998</v>
      </c>
      <c r="R283">
        <v>3006.6988999999999</v>
      </c>
      <c r="S283">
        <v>2544.7350999999999</v>
      </c>
      <c r="T283">
        <v>461.96379999999999</v>
      </c>
      <c r="U283">
        <v>461.96379999999999</v>
      </c>
      <c r="V283">
        <v>2792.0149999999999</v>
      </c>
      <c r="W283">
        <v>483.31979999999999</v>
      </c>
      <c r="X283">
        <v>569.86779999999999</v>
      </c>
      <c r="Y283">
        <v>1738.8273999999999</v>
      </c>
      <c r="Z283">
        <v>8858.2407999999996</v>
      </c>
    </row>
    <row r="284" spans="1:26" x14ac:dyDescent="0.25">
      <c r="A284" t="s">
        <v>696</v>
      </c>
      <c r="B284">
        <v>2015</v>
      </c>
      <c r="D284">
        <v>5892.5860000000002</v>
      </c>
      <c r="E284">
        <v>3.2664</v>
      </c>
      <c r="F284">
        <v>5669.3819999999996</v>
      </c>
      <c r="G284">
        <v>219.9376</v>
      </c>
      <c r="H284">
        <v>2529.2826</v>
      </c>
      <c r="I284">
        <v>608.63919999999996</v>
      </c>
      <c r="J284">
        <v>6.5327999999999999</v>
      </c>
      <c r="K284">
        <v>1914.1105</v>
      </c>
      <c r="L284">
        <v>708.80880000000002</v>
      </c>
      <c r="M284">
        <v>8421.8685999999998</v>
      </c>
      <c r="O284">
        <v>3240.2689999999998</v>
      </c>
      <c r="P284">
        <v>11.976800000000001</v>
      </c>
      <c r="Q284">
        <v>3228.2921999999999</v>
      </c>
      <c r="R284">
        <v>2961.5362</v>
      </c>
      <c r="S284">
        <v>2582.6338000000001</v>
      </c>
      <c r="T284">
        <v>378.9024</v>
      </c>
      <c r="U284">
        <v>378.9024</v>
      </c>
      <c r="V284">
        <v>2220.0632999999998</v>
      </c>
      <c r="W284">
        <v>315.75200000000001</v>
      </c>
      <c r="X284">
        <v>660.90160000000003</v>
      </c>
      <c r="Y284">
        <v>1243.4096999999999</v>
      </c>
      <c r="Z284">
        <v>8421.8685999999998</v>
      </c>
    </row>
    <row r="285" spans="1:26" x14ac:dyDescent="0.25">
      <c r="A285" t="s">
        <v>696</v>
      </c>
      <c r="B285">
        <v>2016</v>
      </c>
      <c r="D285">
        <v>6754.5301570000001</v>
      </c>
      <c r="E285">
        <v>1.0597000000000001</v>
      </c>
      <c r="F285">
        <v>5593.0985520000004</v>
      </c>
      <c r="G285">
        <v>1160.371905</v>
      </c>
      <c r="H285">
        <v>2373.7288279999998</v>
      </c>
      <c r="I285">
        <v>584.95460400000002</v>
      </c>
      <c r="J285">
        <v>4.2388009999999996</v>
      </c>
      <c r="K285">
        <v>1784.535423</v>
      </c>
      <c r="L285">
        <v>555.28299400000003</v>
      </c>
      <c r="M285">
        <v>9128.2589860000007</v>
      </c>
      <c r="O285">
        <v>3611.4588600000002</v>
      </c>
      <c r="P285">
        <v>11.656704</v>
      </c>
      <c r="Q285">
        <v>3599.8021560000002</v>
      </c>
      <c r="R285">
        <v>2730.8478530000002</v>
      </c>
      <c r="S285">
        <v>2326.042312</v>
      </c>
      <c r="T285">
        <v>404.80554100000001</v>
      </c>
      <c r="U285">
        <v>404.80554100000001</v>
      </c>
      <c r="V285">
        <v>2785.952272</v>
      </c>
      <c r="W285">
        <v>410.10404299999999</v>
      </c>
      <c r="X285">
        <v>665.49183200000004</v>
      </c>
      <c r="Y285">
        <v>1710.356397</v>
      </c>
      <c r="Z285">
        <v>9128.2589860000007</v>
      </c>
    </row>
    <row r="286" spans="1:26" x14ac:dyDescent="0.25">
      <c r="A286" t="s">
        <v>696</v>
      </c>
      <c r="B286">
        <v>2017</v>
      </c>
      <c r="D286">
        <v>7941.5390710000001</v>
      </c>
      <c r="E286">
        <v>1.2213989999999999</v>
      </c>
      <c r="F286">
        <v>6596.7783019999997</v>
      </c>
      <c r="G286">
        <v>1343.5393690000001</v>
      </c>
      <c r="H286">
        <v>3975.6551330000002</v>
      </c>
      <c r="I286">
        <v>740.16805199999999</v>
      </c>
      <c r="J286">
        <v>9.7711950000000005</v>
      </c>
      <c r="K286">
        <v>3225.7158850000001</v>
      </c>
      <c r="L286">
        <v>1056.5105040000001</v>
      </c>
      <c r="M286">
        <v>11917.194203999999</v>
      </c>
      <c r="O286">
        <v>4276.1193919999996</v>
      </c>
      <c r="P286">
        <v>13.435394000000001</v>
      </c>
      <c r="Q286">
        <v>4262.6839980000004</v>
      </c>
      <c r="R286">
        <v>4448.3367109999999</v>
      </c>
      <c r="S286">
        <v>3849.8509920000001</v>
      </c>
      <c r="T286">
        <v>598.48571900000002</v>
      </c>
      <c r="U286">
        <v>598.48571900000002</v>
      </c>
      <c r="V286">
        <v>3192.7381009999999</v>
      </c>
      <c r="W286">
        <v>1496.214297</v>
      </c>
      <c r="X286">
        <v>632.68490299999996</v>
      </c>
      <c r="Y286">
        <v>1063.8389</v>
      </c>
      <c r="Z286">
        <v>11917.194203999999</v>
      </c>
    </row>
    <row r="287" spans="1:26" x14ac:dyDescent="0.25">
      <c r="A287" t="s">
        <v>696</v>
      </c>
      <c r="B287">
        <v>2018</v>
      </c>
      <c r="D287">
        <v>7025.4028109999999</v>
      </c>
      <c r="E287">
        <v>1.141599</v>
      </c>
      <c r="F287">
        <v>5995.6801370000003</v>
      </c>
      <c r="G287">
        <v>1028.5810739999999</v>
      </c>
      <c r="H287">
        <v>4818.6911380000001</v>
      </c>
      <c r="I287">
        <v>1297.9985369999999</v>
      </c>
      <c r="J287">
        <v>34.247982999999998</v>
      </c>
      <c r="K287">
        <v>3486.4446189999999</v>
      </c>
      <c r="L287">
        <v>690.66764699999999</v>
      </c>
      <c r="M287">
        <v>11844.093949</v>
      </c>
      <c r="O287">
        <v>3546.949388</v>
      </c>
      <c r="P287">
        <v>12.557594</v>
      </c>
      <c r="Q287">
        <v>3534.3917940000001</v>
      </c>
      <c r="R287">
        <v>4336.9361840000001</v>
      </c>
      <c r="S287">
        <v>3492.1526159999999</v>
      </c>
      <c r="T287">
        <v>844.78356799999995</v>
      </c>
      <c r="U287">
        <v>844.78356799999995</v>
      </c>
      <c r="V287">
        <v>3960.2083769999999</v>
      </c>
      <c r="W287">
        <v>1027.4394749999999</v>
      </c>
      <c r="X287">
        <v>1641.6199610000001</v>
      </c>
      <c r="Y287">
        <v>1291.14894</v>
      </c>
      <c r="Z287">
        <v>11844.093949</v>
      </c>
    </row>
    <row r="288" spans="1:26" x14ac:dyDescent="0.25">
      <c r="A288" t="s">
        <v>696</v>
      </c>
      <c r="B288">
        <v>2019</v>
      </c>
      <c r="D288">
        <v>6745.3643009999996</v>
      </c>
      <c r="E288">
        <v>2.1953990000000001</v>
      </c>
      <c r="F288">
        <v>5750.8484250000001</v>
      </c>
      <c r="G288">
        <v>992.32047699999998</v>
      </c>
      <c r="H288">
        <v>5656.4462560000002</v>
      </c>
      <c r="I288">
        <v>1174.5386169999999</v>
      </c>
      <c r="J288">
        <v>35.126389000000003</v>
      </c>
      <c r="K288">
        <v>4446.78125</v>
      </c>
      <c r="L288">
        <v>1643.2563640000001</v>
      </c>
      <c r="M288">
        <v>12401.810557000001</v>
      </c>
      <c r="O288">
        <v>3268.9495339999999</v>
      </c>
      <c r="P288">
        <v>12.074695999999999</v>
      </c>
      <c r="Q288">
        <v>3256.8748380000002</v>
      </c>
      <c r="R288">
        <v>5502.7683059999999</v>
      </c>
      <c r="S288">
        <v>4660.8326809999999</v>
      </c>
      <c r="T288">
        <v>841.93562599999996</v>
      </c>
      <c r="U288">
        <v>841.93562599999996</v>
      </c>
      <c r="V288">
        <v>3630.092717</v>
      </c>
      <c r="W288">
        <v>396.26957099999998</v>
      </c>
      <c r="X288">
        <v>1634.4747669999999</v>
      </c>
      <c r="Y288">
        <v>1599.348379</v>
      </c>
      <c r="Z288">
        <v>12401.810557000001</v>
      </c>
    </row>
    <row r="289" spans="1:26" x14ac:dyDescent="0.25">
      <c r="A289" t="s">
        <v>696</v>
      </c>
      <c r="B289">
        <v>2020</v>
      </c>
      <c r="D289">
        <v>7601.08302</v>
      </c>
      <c r="E289">
        <v>2.4242010000000001</v>
      </c>
      <c r="F289">
        <v>6498.0714509999998</v>
      </c>
      <c r="G289">
        <v>1100.587368</v>
      </c>
      <c r="H289">
        <v>7344.1176869999999</v>
      </c>
      <c r="I289">
        <v>1438.7634419999999</v>
      </c>
      <c r="J289">
        <v>38.787219999999998</v>
      </c>
      <c r="K289">
        <v>5866.5670250000003</v>
      </c>
      <c r="L289">
        <v>1130.8898830000001</v>
      </c>
      <c r="M289">
        <v>14945.200707</v>
      </c>
      <c r="O289">
        <v>3898.1156099999998</v>
      </c>
      <c r="P289">
        <v>13.333107</v>
      </c>
      <c r="Q289">
        <v>3884.7825029999999</v>
      </c>
      <c r="R289">
        <v>6025.3522069999999</v>
      </c>
      <c r="S289">
        <v>5041.1265000000003</v>
      </c>
      <c r="T289">
        <v>984.22570800000005</v>
      </c>
      <c r="U289">
        <v>984.22570800000005</v>
      </c>
      <c r="V289">
        <v>5021.7328900000002</v>
      </c>
      <c r="W289">
        <v>460.59823799999998</v>
      </c>
      <c r="X289">
        <v>2458.1400680000002</v>
      </c>
      <c r="Y289">
        <v>2102.994584</v>
      </c>
      <c r="Z289">
        <v>14945.200707</v>
      </c>
    </row>
    <row r="290" spans="1:26" x14ac:dyDescent="0.25">
      <c r="A290" t="s">
        <v>697</v>
      </c>
      <c r="B290">
        <v>2011</v>
      </c>
      <c r="D290">
        <v>384790.33</v>
      </c>
      <c r="E290">
        <v>15718.8</v>
      </c>
      <c r="F290">
        <v>367244</v>
      </c>
      <c r="G290">
        <v>1827.52</v>
      </c>
      <c r="H290">
        <v>375960.96</v>
      </c>
      <c r="I290">
        <v>140742.14000000001</v>
      </c>
      <c r="J290">
        <v>180486.11</v>
      </c>
      <c r="K290">
        <v>54732.71</v>
      </c>
      <c r="L290">
        <v>25710.5</v>
      </c>
      <c r="M290">
        <v>760751.29</v>
      </c>
      <c r="O290">
        <v>226490.27</v>
      </c>
      <c r="P290">
        <v>38817</v>
      </c>
      <c r="Q290">
        <v>187673.28</v>
      </c>
      <c r="R290">
        <v>224363.21</v>
      </c>
      <c r="S290">
        <v>143003.9</v>
      </c>
      <c r="T290">
        <v>81359.31</v>
      </c>
      <c r="U290">
        <v>81359.31</v>
      </c>
      <c r="V290">
        <v>309897.81</v>
      </c>
      <c r="W290">
        <v>105735.35</v>
      </c>
      <c r="X290">
        <v>167117.34</v>
      </c>
      <c r="Y290">
        <v>37045.120000000003</v>
      </c>
      <c r="Z290">
        <v>760751.29</v>
      </c>
    </row>
    <row r="291" spans="1:26" x14ac:dyDescent="0.25">
      <c r="A291" t="s">
        <v>697</v>
      </c>
      <c r="B291">
        <v>2012</v>
      </c>
      <c r="D291">
        <v>428657.89399999997</v>
      </c>
      <c r="E291">
        <v>15121.525</v>
      </c>
      <c r="F291">
        <v>411176</v>
      </c>
      <c r="G291">
        <v>2360.3690000000001</v>
      </c>
      <c r="H291">
        <v>378675.66100000002</v>
      </c>
      <c r="I291">
        <v>161173.12400000001</v>
      </c>
      <c r="J291">
        <v>164133.071</v>
      </c>
      <c r="K291">
        <v>53369.464999999997</v>
      </c>
      <c r="L291">
        <v>22635.144</v>
      </c>
      <c r="M291">
        <v>807333.55500000005</v>
      </c>
      <c r="O291">
        <v>243684.149</v>
      </c>
      <c r="P291">
        <v>39581.999000000003</v>
      </c>
      <c r="Q291">
        <v>204102.15</v>
      </c>
      <c r="R291">
        <v>240856.82399999999</v>
      </c>
      <c r="S291">
        <v>159430.54199999999</v>
      </c>
      <c r="T291">
        <v>81426.282000000007</v>
      </c>
      <c r="U291">
        <v>76611.106</v>
      </c>
      <c r="V291">
        <v>322792.58199999999</v>
      </c>
      <c r="W291">
        <v>111946.29399999999</v>
      </c>
      <c r="X291">
        <v>166375.027</v>
      </c>
      <c r="Y291">
        <v>44471.260999999999</v>
      </c>
      <c r="Z291">
        <v>807333.55500000005</v>
      </c>
    </row>
    <row r="292" spans="1:26" x14ac:dyDescent="0.25">
      <c r="A292" t="s">
        <v>697</v>
      </c>
      <c r="B292">
        <v>2013</v>
      </c>
      <c r="D292">
        <v>469755.33399999997</v>
      </c>
      <c r="E292">
        <v>13792.474</v>
      </c>
      <c r="F292">
        <v>453225.16899999999</v>
      </c>
      <c r="G292">
        <v>2737.6909999999998</v>
      </c>
      <c r="H292">
        <v>417737.473</v>
      </c>
      <c r="I292">
        <v>140864.40700000001</v>
      </c>
      <c r="J292">
        <v>209183.13200000001</v>
      </c>
      <c r="K292">
        <v>67689.934999999998</v>
      </c>
      <c r="L292">
        <v>27269.597000000002</v>
      </c>
      <c r="M292">
        <v>887492.80700000003</v>
      </c>
      <c r="O292">
        <v>255694.489</v>
      </c>
      <c r="P292">
        <v>41372.999000000003</v>
      </c>
      <c r="Q292">
        <v>214321.49</v>
      </c>
      <c r="R292">
        <v>338074.80200000003</v>
      </c>
      <c r="S292">
        <v>246624.26699999999</v>
      </c>
      <c r="T292">
        <v>91450.535000000003</v>
      </c>
      <c r="U292">
        <v>89310.748000000007</v>
      </c>
      <c r="V292">
        <v>293723.516</v>
      </c>
      <c r="W292">
        <v>84431.002999999997</v>
      </c>
      <c r="X292">
        <v>163376.96900000001</v>
      </c>
      <c r="Y292">
        <v>45915.542999999998</v>
      </c>
      <c r="Z292">
        <v>887492.80700000003</v>
      </c>
    </row>
    <row r="293" spans="1:26" x14ac:dyDescent="0.25">
      <c r="A293" t="s">
        <v>697</v>
      </c>
      <c r="B293">
        <v>2014</v>
      </c>
      <c r="D293">
        <v>400480.446</v>
      </c>
      <c r="E293">
        <v>9982.866</v>
      </c>
      <c r="F293">
        <v>388180.36499999999</v>
      </c>
      <c r="G293">
        <v>2317.2150000000001</v>
      </c>
      <c r="H293">
        <v>371928.89899999998</v>
      </c>
      <c r="I293">
        <v>140854.34700000001</v>
      </c>
      <c r="J293">
        <v>183564.671</v>
      </c>
      <c r="K293">
        <v>47509.88</v>
      </c>
      <c r="L293">
        <v>18400.677</v>
      </c>
      <c r="M293">
        <v>772409.34400000004</v>
      </c>
      <c r="O293">
        <v>235438.84599999999</v>
      </c>
      <c r="P293">
        <v>36423.017999999996</v>
      </c>
      <c r="Q293">
        <v>199015.82800000001</v>
      </c>
      <c r="R293">
        <v>265187.52100000001</v>
      </c>
      <c r="S293">
        <v>177176.54</v>
      </c>
      <c r="T293">
        <v>88010.98</v>
      </c>
      <c r="U293">
        <v>87326.008000000002</v>
      </c>
      <c r="V293">
        <v>271782.978</v>
      </c>
      <c r="W293">
        <v>87212.524000000005</v>
      </c>
      <c r="X293">
        <v>142449.16399999999</v>
      </c>
      <c r="Y293">
        <v>42121.29</v>
      </c>
      <c r="Z293">
        <v>772409.34400000004</v>
      </c>
    </row>
    <row r="294" spans="1:26" x14ac:dyDescent="0.25">
      <c r="A294" t="s">
        <v>697</v>
      </c>
      <c r="B294">
        <v>2015</v>
      </c>
      <c r="D294">
        <v>378295.73</v>
      </c>
      <c r="E294">
        <v>7674.6840000000002</v>
      </c>
      <c r="F294">
        <v>368586.17200000002</v>
      </c>
      <c r="G294">
        <v>2034.874</v>
      </c>
      <c r="H294">
        <v>455493.85499999998</v>
      </c>
      <c r="I294">
        <v>181126.516</v>
      </c>
      <c r="J294">
        <v>162571.78899999999</v>
      </c>
      <c r="K294">
        <v>111795.549</v>
      </c>
      <c r="L294">
        <v>76643.212</v>
      </c>
      <c r="M294">
        <v>833789.58499999996</v>
      </c>
      <c r="O294">
        <v>234574.23699999999</v>
      </c>
      <c r="P294">
        <v>32660.998</v>
      </c>
      <c r="Q294">
        <v>201913.23800000001</v>
      </c>
      <c r="R294">
        <v>346697.65100000001</v>
      </c>
      <c r="S294">
        <v>244827.26</v>
      </c>
      <c r="T294">
        <v>101870.391</v>
      </c>
      <c r="U294">
        <v>101372.849</v>
      </c>
      <c r="V294">
        <v>252517.69699999999</v>
      </c>
      <c r="W294">
        <v>36614.478000000003</v>
      </c>
      <c r="X294">
        <v>167679.973</v>
      </c>
      <c r="Y294">
        <v>48223.245999999999</v>
      </c>
      <c r="Z294">
        <v>833789.58499999996</v>
      </c>
    </row>
    <row r="295" spans="1:26" x14ac:dyDescent="0.25">
      <c r="A295" t="s">
        <v>697</v>
      </c>
      <c r="B295">
        <v>2016</v>
      </c>
      <c r="D295">
        <v>350318.424</v>
      </c>
      <c r="E295">
        <v>6410.4939999999997</v>
      </c>
      <c r="F295">
        <v>340233.56900000002</v>
      </c>
      <c r="G295">
        <v>3674.3609999999999</v>
      </c>
      <c r="H295">
        <v>443670.47899999999</v>
      </c>
      <c r="I295">
        <v>165197.42800000001</v>
      </c>
      <c r="J295">
        <v>188221.443</v>
      </c>
      <c r="K295">
        <v>90251.608999999997</v>
      </c>
      <c r="L295">
        <v>63190.455000000002</v>
      </c>
      <c r="M295">
        <v>793988.90399999998</v>
      </c>
      <c r="O295">
        <v>200841.462</v>
      </c>
      <c r="P295">
        <v>31622.987000000001</v>
      </c>
      <c r="Q295">
        <v>169218.47500000001</v>
      </c>
      <c r="R295">
        <v>278472.55699999997</v>
      </c>
      <c r="S295">
        <v>159310.318</v>
      </c>
      <c r="T295">
        <v>119162.24000000001</v>
      </c>
      <c r="U295">
        <v>118636.141</v>
      </c>
      <c r="V295">
        <v>314674.88500000001</v>
      </c>
      <c r="W295">
        <v>90325.115000000005</v>
      </c>
      <c r="X295">
        <v>179486.05799999999</v>
      </c>
      <c r="Y295">
        <v>44863.712</v>
      </c>
      <c r="Z295">
        <v>793988.90399999998</v>
      </c>
    </row>
    <row r="296" spans="1:26" x14ac:dyDescent="0.25">
      <c r="A296" t="s">
        <v>697</v>
      </c>
      <c r="B296">
        <v>2017</v>
      </c>
      <c r="D296">
        <v>400990.62800000003</v>
      </c>
      <c r="E296">
        <v>5877.509</v>
      </c>
      <c r="F296">
        <v>392492.397</v>
      </c>
      <c r="G296">
        <v>2620.721</v>
      </c>
      <c r="H296">
        <v>544623.73300000001</v>
      </c>
      <c r="I296">
        <v>200004.32</v>
      </c>
      <c r="J296">
        <v>207887.77799999999</v>
      </c>
      <c r="K296">
        <v>136731.63500000001</v>
      </c>
      <c r="L296">
        <v>94935.475999999995</v>
      </c>
      <c r="M296">
        <v>945614.36</v>
      </c>
      <c r="O296">
        <v>269100.39600000001</v>
      </c>
      <c r="P296">
        <v>35978.987000000001</v>
      </c>
      <c r="Q296">
        <v>233121.40900000001</v>
      </c>
      <c r="R296">
        <v>269198.48</v>
      </c>
      <c r="S296">
        <v>122814.71799999999</v>
      </c>
      <c r="T296">
        <v>146383.76199999999</v>
      </c>
      <c r="U296">
        <v>146383.76199999999</v>
      </c>
      <c r="V296">
        <v>407315.484</v>
      </c>
      <c r="W296">
        <v>233461.818</v>
      </c>
      <c r="X296">
        <v>133799.04399999999</v>
      </c>
      <c r="Y296">
        <v>40054.622000000003</v>
      </c>
      <c r="Z296">
        <v>945614.36</v>
      </c>
    </row>
    <row r="297" spans="1:26" x14ac:dyDescent="0.25">
      <c r="A297" t="s">
        <v>697</v>
      </c>
      <c r="B297">
        <v>2018</v>
      </c>
      <c r="D297">
        <v>458148.97899999999</v>
      </c>
      <c r="E297">
        <v>4240.3999999999996</v>
      </c>
      <c r="F297">
        <v>450837.20299999998</v>
      </c>
      <c r="G297">
        <v>3071.3760000000002</v>
      </c>
      <c r="H297">
        <v>476095.39500000002</v>
      </c>
      <c r="I297">
        <v>169776.51199999999</v>
      </c>
      <c r="J297">
        <v>200963.141</v>
      </c>
      <c r="K297">
        <v>105355.742</v>
      </c>
      <c r="L297">
        <v>54976.885999999999</v>
      </c>
      <c r="M297">
        <v>934244.37399999995</v>
      </c>
      <c r="O297">
        <v>273777.02500000002</v>
      </c>
      <c r="P297">
        <v>34350.017</v>
      </c>
      <c r="Q297">
        <v>239427.008</v>
      </c>
      <c r="R297">
        <v>466471.94</v>
      </c>
      <c r="S297">
        <v>296966.435</v>
      </c>
      <c r="T297">
        <v>169505.505</v>
      </c>
      <c r="U297">
        <v>169505.505</v>
      </c>
      <c r="V297">
        <v>193995.40900000001</v>
      </c>
      <c r="W297">
        <v>29579.163</v>
      </c>
      <c r="X297">
        <v>133663.94200000001</v>
      </c>
      <c r="Y297">
        <v>30752.304</v>
      </c>
      <c r="Z297">
        <v>934244.37399999995</v>
      </c>
    </row>
    <row r="298" spans="1:26" x14ac:dyDescent="0.25">
      <c r="A298" t="s">
        <v>697</v>
      </c>
      <c r="B298">
        <v>2019</v>
      </c>
      <c r="D298">
        <v>513866.24200000003</v>
      </c>
      <c r="E298">
        <v>3251.5529999999999</v>
      </c>
      <c r="F298">
        <v>502507.54100000003</v>
      </c>
      <c r="G298">
        <v>8107.1480000000001</v>
      </c>
      <c r="H298">
        <v>491916.66600000003</v>
      </c>
      <c r="I298">
        <v>188870.83199999999</v>
      </c>
      <c r="J298">
        <v>184814.389</v>
      </c>
      <c r="K298">
        <v>118231.44500000001</v>
      </c>
      <c r="L298">
        <v>53913.813999999998</v>
      </c>
      <c r="M298">
        <v>1005782.9080000001</v>
      </c>
      <c r="O298">
        <v>288595.45699999999</v>
      </c>
      <c r="P298">
        <v>33701.995999999999</v>
      </c>
      <c r="Q298">
        <v>254893.462</v>
      </c>
      <c r="R298">
        <v>421718.72200000001</v>
      </c>
      <c r="S298">
        <v>258615.63500000001</v>
      </c>
      <c r="T298">
        <v>163103.087</v>
      </c>
      <c r="U298">
        <v>163103.087</v>
      </c>
      <c r="V298">
        <v>295468.72899999999</v>
      </c>
      <c r="W298">
        <v>82808.433999999994</v>
      </c>
      <c r="X298">
        <v>168132.22500000001</v>
      </c>
      <c r="Y298">
        <v>44528.07</v>
      </c>
      <c r="Z298">
        <v>1005782.9080000001</v>
      </c>
    </row>
    <row r="299" spans="1:26" x14ac:dyDescent="0.25">
      <c r="A299" t="s">
        <v>697</v>
      </c>
      <c r="B299">
        <v>2020</v>
      </c>
      <c r="D299">
        <v>562670.076</v>
      </c>
      <c r="E299">
        <v>2929.0590000000002</v>
      </c>
      <c r="F299">
        <v>550257.59299999999</v>
      </c>
      <c r="G299">
        <v>9483.4230000000007</v>
      </c>
      <c r="H299">
        <v>479812.14899999998</v>
      </c>
      <c r="I299">
        <v>195230.73800000001</v>
      </c>
      <c r="J299">
        <v>184116.59</v>
      </c>
      <c r="K299">
        <v>100464.821</v>
      </c>
      <c r="L299">
        <v>48946.555</v>
      </c>
      <c r="M299">
        <v>1042482.225</v>
      </c>
      <c r="O299">
        <v>310658.20299999998</v>
      </c>
      <c r="P299">
        <v>36812.978999999999</v>
      </c>
      <c r="Q299">
        <v>273845.22399999999</v>
      </c>
      <c r="R299">
        <v>476395.28499999997</v>
      </c>
      <c r="S299">
        <v>286311.53399999999</v>
      </c>
      <c r="T299">
        <v>190083.75099999999</v>
      </c>
      <c r="U299">
        <v>190083.75099999999</v>
      </c>
      <c r="V299">
        <v>255428.73699999999</v>
      </c>
      <c r="W299">
        <v>41091.349000000002</v>
      </c>
      <c r="X299">
        <v>175494.024</v>
      </c>
      <c r="Y299">
        <v>38843.364000000001</v>
      </c>
      <c r="Z299">
        <v>1042482.225</v>
      </c>
    </row>
    <row r="300" spans="1:26" x14ac:dyDescent="0.25">
      <c r="A300" t="s">
        <v>453</v>
      </c>
      <c r="B300">
        <v>2011</v>
      </c>
      <c r="D300">
        <v>279532.34759999998</v>
      </c>
      <c r="E300">
        <v>3862.8708999999999</v>
      </c>
      <c r="F300">
        <v>133140.2401</v>
      </c>
      <c r="G300">
        <v>142529.2366</v>
      </c>
      <c r="H300">
        <v>246751.31450000001</v>
      </c>
      <c r="I300">
        <v>21333.348600000001</v>
      </c>
      <c r="J300">
        <v>27080.736000000001</v>
      </c>
      <c r="K300">
        <v>198337.22990000001</v>
      </c>
      <c r="L300">
        <v>51336.383800000003</v>
      </c>
      <c r="M300">
        <v>526283.66209999996</v>
      </c>
      <c r="O300">
        <v>41279.794399999999</v>
      </c>
      <c r="P300">
        <v>39981.506699999998</v>
      </c>
      <c r="Q300">
        <v>1298.2877000000001</v>
      </c>
      <c r="R300">
        <v>484632.25790000003</v>
      </c>
      <c r="S300">
        <v>371021.37520000001</v>
      </c>
      <c r="T300">
        <v>113610.8827</v>
      </c>
      <c r="U300">
        <v>113610.8827</v>
      </c>
      <c r="V300">
        <v>371.60980000000001</v>
      </c>
      <c r="W300">
        <v>0</v>
      </c>
      <c r="X300">
        <v>0</v>
      </c>
      <c r="Y300">
        <v>371.60980000000001</v>
      </c>
      <c r="Z300">
        <v>526283.66209999996</v>
      </c>
    </row>
    <row r="301" spans="1:26" x14ac:dyDescent="0.25">
      <c r="A301" t="s">
        <v>453</v>
      </c>
      <c r="B301">
        <v>2012</v>
      </c>
      <c r="D301">
        <v>249500.83619999999</v>
      </c>
      <c r="E301">
        <v>3132.2620999999999</v>
      </c>
      <c r="F301">
        <v>133176.76519999999</v>
      </c>
      <c r="G301">
        <v>113191.80899999999</v>
      </c>
      <c r="H301">
        <v>296508.86170000001</v>
      </c>
      <c r="I301">
        <v>24667.709900000002</v>
      </c>
      <c r="J301">
        <v>20499.198</v>
      </c>
      <c r="K301">
        <v>251341.95370000001</v>
      </c>
      <c r="L301">
        <v>106080.9832</v>
      </c>
      <c r="M301">
        <v>546009.69790000003</v>
      </c>
      <c r="O301">
        <v>44460.308900000004</v>
      </c>
      <c r="P301">
        <v>42269.8802</v>
      </c>
      <c r="Q301">
        <v>2190.4286999999999</v>
      </c>
      <c r="R301">
        <v>501296.76679999998</v>
      </c>
      <c r="S301">
        <v>374605.01089999999</v>
      </c>
      <c r="T301">
        <v>126691.7558</v>
      </c>
      <c r="U301">
        <v>126691.7558</v>
      </c>
      <c r="V301">
        <v>252.6223</v>
      </c>
      <c r="W301">
        <v>0</v>
      </c>
      <c r="X301">
        <v>0</v>
      </c>
      <c r="Y301">
        <v>252.6223</v>
      </c>
      <c r="Z301">
        <v>546009.69790000003</v>
      </c>
    </row>
    <row r="302" spans="1:26" x14ac:dyDescent="0.25">
      <c r="A302" t="s">
        <v>453</v>
      </c>
      <c r="B302">
        <v>2013</v>
      </c>
      <c r="D302">
        <v>273171.34159999999</v>
      </c>
      <c r="E302">
        <v>4626.0388999999996</v>
      </c>
      <c r="F302">
        <v>139719.6868</v>
      </c>
      <c r="G302">
        <v>128825.6159</v>
      </c>
      <c r="H302">
        <v>340106.5147</v>
      </c>
      <c r="I302">
        <v>28683.3043</v>
      </c>
      <c r="J302">
        <v>20566.687399999999</v>
      </c>
      <c r="K302">
        <v>290856.52299999999</v>
      </c>
      <c r="L302">
        <v>128118.1156</v>
      </c>
      <c r="M302">
        <v>613277.85629999998</v>
      </c>
      <c r="O302">
        <v>231858.101</v>
      </c>
      <c r="P302">
        <v>227551.49419999999</v>
      </c>
      <c r="Q302">
        <v>4306.6067999999996</v>
      </c>
      <c r="R302">
        <v>381287.72879999998</v>
      </c>
      <c r="S302">
        <v>244476.5827</v>
      </c>
      <c r="T302">
        <v>136811.14610000001</v>
      </c>
      <c r="U302">
        <v>136811.14610000001</v>
      </c>
      <c r="V302">
        <v>132.0264</v>
      </c>
      <c r="W302">
        <v>0</v>
      </c>
      <c r="X302">
        <v>0</v>
      </c>
      <c r="Y302">
        <v>132.0264</v>
      </c>
      <c r="Z302">
        <v>613277.85629999998</v>
      </c>
    </row>
    <row r="303" spans="1:26" x14ac:dyDescent="0.25">
      <c r="A303" t="s">
        <v>453</v>
      </c>
      <c r="B303">
        <v>2014</v>
      </c>
      <c r="D303">
        <v>243620.74255684801</v>
      </c>
      <c r="E303">
        <v>3654.4001160826401</v>
      </c>
      <c r="F303">
        <v>123062.210100518</v>
      </c>
      <c r="G303">
        <v>116904.132340247</v>
      </c>
      <c r="H303">
        <v>353745.24912837299</v>
      </c>
      <c r="I303">
        <v>24990.645548361499</v>
      </c>
      <c r="J303">
        <v>21530.354573428602</v>
      </c>
      <c r="K303">
        <v>307224.24900658301</v>
      </c>
      <c r="L303">
        <v>160472.689447932</v>
      </c>
      <c r="M303">
        <v>597365.99168522097</v>
      </c>
      <c r="O303">
        <v>204467.90882347</v>
      </c>
      <c r="R303">
        <v>153583.723879631</v>
      </c>
      <c r="S303">
        <v>32378.808574296901</v>
      </c>
      <c r="T303">
        <v>121204.915305334</v>
      </c>
      <c r="U303">
        <v>121204.915305334</v>
      </c>
      <c r="V303">
        <v>239314.35898212</v>
      </c>
      <c r="W303">
        <v>0</v>
      </c>
      <c r="X303">
        <v>0</v>
      </c>
      <c r="Y303">
        <v>239314.35898212</v>
      </c>
      <c r="Z303">
        <v>597365.99168522097</v>
      </c>
    </row>
    <row r="304" spans="1:26" x14ac:dyDescent="0.25">
      <c r="A304" t="s">
        <v>453</v>
      </c>
      <c r="B304">
        <v>2015</v>
      </c>
      <c r="D304">
        <v>223061.030524267</v>
      </c>
      <c r="E304">
        <v>13761.2018662018</v>
      </c>
      <c r="F304">
        <v>112205.857508988</v>
      </c>
      <c r="G304">
        <v>97093.971149077493</v>
      </c>
      <c r="H304">
        <v>322985.67251479003</v>
      </c>
      <c r="I304">
        <v>21219.1711969184</v>
      </c>
      <c r="J304">
        <v>32193.813773784601</v>
      </c>
      <c r="K304">
        <v>269572.687542998</v>
      </c>
      <c r="L304">
        <v>142217.77819198099</v>
      </c>
      <c r="M304">
        <v>546046.70303905697</v>
      </c>
      <c r="O304">
        <v>182343.48006522199</v>
      </c>
      <c r="R304">
        <v>112008.616032167</v>
      </c>
      <c r="S304">
        <v>1515.8532187732999</v>
      </c>
      <c r="T304">
        <v>110492.762813393</v>
      </c>
      <c r="U304">
        <v>110492.762813393</v>
      </c>
      <c r="V304">
        <v>251694.606941668</v>
      </c>
      <c r="W304">
        <v>0</v>
      </c>
      <c r="X304">
        <v>25322.071831583999</v>
      </c>
      <c r="Y304">
        <v>226372.53511008399</v>
      </c>
      <c r="Z304">
        <v>546046.70303905697</v>
      </c>
    </row>
    <row r="305" spans="1:26" x14ac:dyDescent="0.25">
      <c r="A305" t="s">
        <v>453</v>
      </c>
      <c r="B305">
        <v>2016</v>
      </c>
      <c r="D305">
        <v>221897.016287217</v>
      </c>
      <c r="E305">
        <v>21666.9765431495</v>
      </c>
      <c r="F305">
        <v>112774.79318476999</v>
      </c>
      <c r="G305">
        <v>87455.246559297506</v>
      </c>
      <c r="H305">
        <v>341017.91955753602</v>
      </c>
      <c r="I305">
        <v>21673.681059071499</v>
      </c>
      <c r="J305">
        <v>41956.897196304897</v>
      </c>
      <c r="K305">
        <v>277387.34130215901</v>
      </c>
      <c r="L305">
        <v>155174.604959371</v>
      </c>
      <c r="M305">
        <v>562914.93584580696</v>
      </c>
      <c r="O305">
        <v>195952.561769186</v>
      </c>
      <c r="R305">
        <v>366962.37407662102</v>
      </c>
      <c r="S305">
        <v>261303.38152212399</v>
      </c>
      <c r="T305">
        <v>105658.992554497</v>
      </c>
      <c r="U305">
        <v>104786.735414624</v>
      </c>
      <c r="V305">
        <v>0</v>
      </c>
      <c r="Z305">
        <v>562914.93584580696</v>
      </c>
    </row>
    <row r="306" spans="1:26" x14ac:dyDescent="0.25">
      <c r="A306" t="s">
        <v>453</v>
      </c>
      <c r="B306">
        <v>2017</v>
      </c>
      <c r="D306">
        <v>251174.458246658</v>
      </c>
      <c r="E306">
        <v>19105.384079733602</v>
      </c>
      <c r="F306">
        <v>133421.815321364</v>
      </c>
      <c r="G306">
        <v>98647.258845560602</v>
      </c>
      <c r="H306">
        <v>411038.31295802299</v>
      </c>
      <c r="I306">
        <v>29159.513081717902</v>
      </c>
      <c r="J306">
        <v>42233.912329356899</v>
      </c>
      <c r="K306">
        <v>339644.88754694798</v>
      </c>
      <c r="L306">
        <v>195057.04637195001</v>
      </c>
      <c r="M306">
        <v>662212.77120468102</v>
      </c>
      <c r="O306">
        <v>220128.81195401601</v>
      </c>
      <c r="R306">
        <v>442083.95925066399</v>
      </c>
      <c r="S306">
        <v>321502.98740435601</v>
      </c>
      <c r="T306">
        <v>120580.97184630801</v>
      </c>
      <c r="U306">
        <v>119801.22212699799</v>
      </c>
      <c r="V306">
        <v>0</v>
      </c>
      <c r="Z306">
        <v>662212.77120468102</v>
      </c>
    </row>
    <row r="307" spans="1:26" x14ac:dyDescent="0.25">
      <c r="A307" t="s">
        <v>453</v>
      </c>
      <c r="B307">
        <v>2018</v>
      </c>
      <c r="D307">
        <v>265085.19889714202</v>
      </c>
      <c r="E307">
        <v>12692.161363159599</v>
      </c>
      <c r="F307">
        <v>141849.72133556299</v>
      </c>
      <c r="G307">
        <v>110543.31619841899</v>
      </c>
      <c r="H307">
        <v>434741.06673554599</v>
      </c>
      <c r="I307">
        <v>26292.430114970201</v>
      </c>
      <c r="J307">
        <v>45174.645369936698</v>
      </c>
      <c r="K307">
        <v>363273.99125063902</v>
      </c>
      <c r="L307">
        <v>222337.29730250701</v>
      </c>
      <c r="M307">
        <v>699826.26563268795</v>
      </c>
      <c r="O307">
        <v>207692.79932565201</v>
      </c>
      <c r="R307">
        <v>466046.81774531002</v>
      </c>
      <c r="S307">
        <v>331620.23832626501</v>
      </c>
      <c r="T307">
        <v>134426.57941904501</v>
      </c>
      <c r="U307">
        <v>133885.164087123</v>
      </c>
      <c r="V307">
        <v>26086.6485617256</v>
      </c>
      <c r="W307">
        <v>0</v>
      </c>
      <c r="X307">
        <v>0</v>
      </c>
      <c r="Y307">
        <v>26086.6485617256</v>
      </c>
      <c r="Z307">
        <v>699826.26563268795</v>
      </c>
    </row>
    <row r="308" spans="1:26" x14ac:dyDescent="0.25">
      <c r="A308" t="s">
        <v>453</v>
      </c>
      <c r="B308">
        <v>2019</v>
      </c>
      <c r="D308">
        <v>282049.15128326498</v>
      </c>
      <c r="E308">
        <v>6806.9978379774102</v>
      </c>
      <c r="F308">
        <v>142137.53734134301</v>
      </c>
      <c r="G308">
        <v>133104.61610394399</v>
      </c>
      <c r="H308">
        <v>473378.08903108397</v>
      </c>
      <c r="I308">
        <v>24147.124467874499</v>
      </c>
      <c r="J308">
        <v>42529.663809050398</v>
      </c>
      <c r="K308">
        <v>406701.30075415899</v>
      </c>
      <c r="L308">
        <v>269627.79717712302</v>
      </c>
      <c r="M308">
        <v>755427.24031434895</v>
      </c>
      <c r="O308">
        <v>205143.52330915901</v>
      </c>
      <c r="R308">
        <v>145073.18330364799</v>
      </c>
      <c r="S308">
        <v>1040.33628639331</v>
      </c>
      <c r="T308">
        <v>144032.84701725401</v>
      </c>
      <c r="U308">
        <v>143700.84615330701</v>
      </c>
      <c r="V308">
        <v>405210.533701543</v>
      </c>
      <c r="W308">
        <v>0</v>
      </c>
      <c r="X308">
        <v>26950.362490415599</v>
      </c>
      <c r="Y308">
        <v>378260.17121112801</v>
      </c>
      <c r="Z308">
        <v>755427.24031434895</v>
      </c>
    </row>
    <row r="309" spans="1:26" x14ac:dyDescent="0.25">
      <c r="A309" t="s">
        <v>453</v>
      </c>
      <c r="B309">
        <v>2020</v>
      </c>
      <c r="D309">
        <v>308938.34709467698</v>
      </c>
      <c r="E309">
        <v>4733.5402841577898</v>
      </c>
      <c r="F309">
        <v>155909.906527682</v>
      </c>
      <c r="G309">
        <v>148294.90028283701</v>
      </c>
      <c r="H309">
        <v>402675.925243687</v>
      </c>
      <c r="I309">
        <v>31710.708881922899</v>
      </c>
      <c r="J309">
        <v>49759.282270949203</v>
      </c>
      <c r="K309">
        <v>321205.93409081502</v>
      </c>
      <c r="L309">
        <v>108461.904305857</v>
      </c>
      <c r="M309">
        <v>711614.27233836404</v>
      </c>
      <c r="O309">
        <v>138119.855780796</v>
      </c>
      <c r="R309">
        <v>143841.15767126001</v>
      </c>
      <c r="S309">
        <v>1191.2874616823001</v>
      </c>
      <c r="T309">
        <v>142649.87020957799</v>
      </c>
      <c r="U309">
        <v>142504.811267346</v>
      </c>
      <c r="V309">
        <v>429653.258886308</v>
      </c>
      <c r="W309">
        <v>0</v>
      </c>
      <c r="X309">
        <v>34586.256211371401</v>
      </c>
      <c r="Y309">
        <v>395067.00267493702</v>
      </c>
      <c r="Z309">
        <v>711614.27233836404</v>
      </c>
    </row>
    <row r="310" spans="1:26" x14ac:dyDescent="0.25">
      <c r="A310" t="s">
        <v>698</v>
      </c>
      <c r="B310">
        <v>2011</v>
      </c>
      <c r="D310">
        <v>19555.530825999998</v>
      </c>
      <c r="E310">
        <v>158.62738999999999</v>
      </c>
      <c r="F310">
        <v>16759.387008999998</v>
      </c>
      <c r="G310">
        <v>2637.5164279999999</v>
      </c>
      <c r="H310">
        <v>4913.4161800000002</v>
      </c>
      <c r="I310">
        <v>2294.719951</v>
      </c>
      <c r="J310">
        <v>114.26549300000001</v>
      </c>
      <c r="K310">
        <v>2504.4307370000001</v>
      </c>
      <c r="L310">
        <v>1777.1644839999999</v>
      </c>
      <c r="M310">
        <v>24468.947005999999</v>
      </c>
      <c r="O310">
        <v>7536.1453090000014</v>
      </c>
      <c r="P310">
        <v>8.0657990000000002</v>
      </c>
      <c r="Q310">
        <v>7528.0795099999996</v>
      </c>
      <c r="R310">
        <v>8037.5691770000003</v>
      </c>
      <c r="S310">
        <v>6436.5079809999997</v>
      </c>
      <c r="T310">
        <v>1601.0611960000001</v>
      </c>
      <c r="U310">
        <v>1599.7168959999999</v>
      </c>
      <c r="V310">
        <v>8895.2325209999999</v>
      </c>
      <c r="W310">
        <v>1564.7650980000001</v>
      </c>
      <c r="X310">
        <v>3905.1912459999999</v>
      </c>
      <c r="Y310">
        <v>3425.2761770000002</v>
      </c>
      <c r="Z310">
        <v>24468.947005999999</v>
      </c>
    </row>
    <row r="311" spans="1:26" x14ac:dyDescent="0.25">
      <c r="A311" t="s">
        <v>698</v>
      </c>
      <c r="B311">
        <v>2012</v>
      </c>
      <c r="D311">
        <v>19723.697700000001</v>
      </c>
      <c r="E311">
        <v>171.98990000000001</v>
      </c>
      <c r="F311">
        <v>17005.994600000002</v>
      </c>
      <c r="G311">
        <v>2545.7132000000001</v>
      </c>
      <c r="H311">
        <v>5008.7138000000004</v>
      </c>
      <c r="I311">
        <v>2079.6336999999999</v>
      </c>
      <c r="J311">
        <v>186.43180000000001</v>
      </c>
      <c r="K311">
        <v>2742.6482000000001</v>
      </c>
      <c r="L311">
        <v>2077.0079000000001</v>
      </c>
      <c r="M311">
        <v>24732.411499999998</v>
      </c>
      <c r="O311">
        <v>7936.4808999999996</v>
      </c>
      <c r="P311">
        <v>7.8773999999999997</v>
      </c>
      <c r="Q311">
        <v>7928.6035000000002</v>
      </c>
      <c r="R311">
        <v>7394.2532000000001</v>
      </c>
      <c r="S311">
        <v>5627.0897000000004</v>
      </c>
      <c r="T311">
        <v>1767.1635000000001</v>
      </c>
      <c r="U311">
        <v>1763.2248</v>
      </c>
      <c r="V311">
        <v>9401.6774000000005</v>
      </c>
      <c r="W311">
        <v>1339.1581000000001</v>
      </c>
      <c r="X311">
        <v>4186.8383000000003</v>
      </c>
      <c r="Y311">
        <v>3875.681</v>
      </c>
      <c r="Z311">
        <v>24732.411499999998</v>
      </c>
    </row>
    <row r="312" spans="1:26" x14ac:dyDescent="0.25">
      <c r="A312" t="s">
        <v>698</v>
      </c>
      <c r="B312">
        <v>2013</v>
      </c>
      <c r="D312">
        <v>22069.029699999999</v>
      </c>
      <c r="E312">
        <v>218.24539999999999</v>
      </c>
      <c r="F312">
        <v>19165.537100000001</v>
      </c>
      <c r="G312">
        <v>2685.2471</v>
      </c>
      <c r="H312">
        <v>5561.1136999999999</v>
      </c>
      <c r="I312">
        <v>2385.5050999999999</v>
      </c>
      <c r="J312">
        <v>179.56899999999999</v>
      </c>
      <c r="K312">
        <v>2996.0396000000001</v>
      </c>
      <c r="L312">
        <v>2254.2815999999998</v>
      </c>
      <c r="M312">
        <v>27630.143400000001</v>
      </c>
      <c r="O312">
        <v>9307.1991999999991</v>
      </c>
      <c r="P312">
        <v>8.2878000000000007</v>
      </c>
      <c r="Q312">
        <v>9298.9114000000009</v>
      </c>
      <c r="R312">
        <v>7583.3368</v>
      </c>
      <c r="S312">
        <v>5634.3226000000004</v>
      </c>
      <c r="T312">
        <v>1949.0143</v>
      </c>
      <c r="U312">
        <v>1943.4891</v>
      </c>
      <c r="V312">
        <v>10739.6073</v>
      </c>
      <c r="W312">
        <v>1393.7317</v>
      </c>
      <c r="X312">
        <v>4929.8595999999998</v>
      </c>
      <c r="Y312">
        <v>4416.0159999999996</v>
      </c>
      <c r="Z312">
        <v>27630.143400000001</v>
      </c>
    </row>
    <row r="313" spans="1:26" x14ac:dyDescent="0.25">
      <c r="A313" t="s">
        <v>698</v>
      </c>
      <c r="B313">
        <v>2014</v>
      </c>
      <c r="D313">
        <v>20193.776734999999</v>
      </c>
      <c r="E313">
        <v>225.92391900000001</v>
      </c>
      <c r="F313">
        <v>17399.513740999999</v>
      </c>
      <c r="G313">
        <v>2568.3390760000002</v>
      </c>
      <c r="H313">
        <v>4612.8943410000002</v>
      </c>
      <c r="I313">
        <v>2212.0312039999999</v>
      </c>
      <c r="J313">
        <v>177.591936</v>
      </c>
      <c r="K313">
        <v>2223.2712000000001</v>
      </c>
      <c r="L313">
        <v>1564.6074369999999</v>
      </c>
      <c r="M313">
        <v>24806.671075999999</v>
      </c>
      <c r="O313">
        <v>8797.5448350000006</v>
      </c>
      <c r="P313">
        <v>6.7439980000000004</v>
      </c>
      <c r="Q313">
        <v>8790.8008379999992</v>
      </c>
      <c r="R313">
        <v>6484.3536670000003</v>
      </c>
      <c r="S313">
        <v>4506.1143789999996</v>
      </c>
      <c r="T313">
        <v>1978.239288</v>
      </c>
      <c r="U313">
        <v>1978.239288</v>
      </c>
      <c r="V313">
        <v>9524.7725730000002</v>
      </c>
      <c r="W313">
        <v>974.50764900000001</v>
      </c>
      <c r="X313">
        <v>4352.1264339999998</v>
      </c>
      <c r="Y313">
        <v>4198.1384900000003</v>
      </c>
      <c r="Z313">
        <v>24806.671075999999</v>
      </c>
    </row>
    <row r="314" spans="1:26" x14ac:dyDescent="0.25">
      <c r="A314" t="s">
        <v>698</v>
      </c>
      <c r="B314">
        <v>2015</v>
      </c>
      <c r="D314">
        <v>19928.307700000001</v>
      </c>
      <c r="E314">
        <v>143.7216</v>
      </c>
      <c r="F314">
        <v>18263.5324</v>
      </c>
      <c r="G314">
        <v>1521.0536999999999</v>
      </c>
      <c r="H314">
        <v>6235.558</v>
      </c>
      <c r="I314">
        <v>2176.5113000000001</v>
      </c>
      <c r="J314">
        <v>0</v>
      </c>
      <c r="K314">
        <v>4059.0466999999999</v>
      </c>
      <c r="L314">
        <v>1911.9329</v>
      </c>
      <c r="M314">
        <v>26163.865699999998</v>
      </c>
      <c r="O314">
        <v>9865.6175000000003</v>
      </c>
      <c r="P314">
        <v>6.5327999999999999</v>
      </c>
      <c r="Q314">
        <v>9859.0846999999994</v>
      </c>
      <c r="R314">
        <v>6366.2139999999999</v>
      </c>
      <c r="S314">
        <v>4440.1266999999998</v>
      </c>
      <c r="T314">
        <v>1926.0872999999999</v>
      </c>
      <c r="U314">
        <v>1926.0872999999999</v>
      </c>
      <c r="V314">
        <v>9932.0342999999993</v>
      </c>
      <c r="W314">
        <v>905.88170000000002</v>
      </c>
      <c r="X314">
        <v>4507.6323000000002</v>
      </c>
      <c r="Y314">
        <v>4518.5203000000001</v>
      </c>
      <c r="Z314">
        <v>26163.865699999998</v>
      </c>
    </row>
    <row r="315" spans="1:26" x14ac:dyDescent="0.25">
      <c r="A315" t="s">
        <v>698</v>
      </c>
      <c r="B315">
        <v>2016</v>
      </c>
      <c r="D315">
        <v>25071.45105</v>
      </c>
      <c r="E315">
        <v>174.850561</v>
      </c>
      <c r="F315">
        <v>20868.679382999999</v>
      </c>
      <c r="G315">
        <v>4027.9211059999998</v>
      </c>
      <c r="H315">
        <v>5627.0089639999997</v>
      </c>
      <c r="I315">
        <v>2401.2810380000001</v>
      </c>
      <c r="J315">
        <v>173.79086100000001</v>
      </c>
      <c r="K315">
        <v>3051.9370650000001</v>
      </c>
      <c r="L315">
        <v>1858.7144490000001</v>
      </c>
      <c r="M315">
        <v>30698.460014</v>
      </c>
      <c r="O315">
        <v>10712.511039000001</v>
      </c>
      <c r="P315">
        <v>6.3582020000000004</v>
      </c>
      <c r="Q315">
        <v>10706.152835999999</v>
      </c>
      <c r="R315">
        <v>7235.6341249999996</v>
      </c>
      <c r="S315">
        <v>5185.11391</v>
      </c>
      <c r="T315">
        <v>2050.5202159999999</v>
      </c>
      <c r="U315">
        <v>2048.400815</v>
      </c>
      <c r="V315">
        <v>12750.314850000001</v>
      </c>
      <c r="W315">
        <v>1326.7448629999999</v>
      </c>
      <c r="X315">
        <v>4921.2485180000003</v>
      </c>
      <c r="Y315">
        <v>6502.3214690000004</v>
      </c>
      <c r="Z315">
        <v>30698.460014</v>
      </c>
    </row>
    <row r="316" spans="1:26" x14ac:dyDescent="0.25">
      <c r="A316" t="s">
        <v>698</v>
      </c>
      <c r="B316">
        <v>2017</v>
      </c>
      <c r="D316">
        <v>32346.321011</v>
      </c>
      <c r="E316">
        <v>217.409098</v>
      </c>
      <c r="F316">
        <v>27077.203884999999</v>
      </c>
      <c r="G316">
        <v>5051.708028</v>
      </c>
      <c r="H316">
        <v>7036.4820959999997</v>
      </c>
      <c r="I316">
        <v>3367.3982190000002</v>
      </c>
      <c r="J316">
        <v>135.57533599999999</v>
      </c>
      <c r="K316">
        <v>3533.5085410000002</v>
      </c>
      <c r="L316">
        <v>2121.570804</v>
      </c>
      <c r="M316">
        <v>39382.803107</v>
      </c>
      <c r="O316">
        <v>13149.586224999999</v>
      </c>
      <c r="P316">
        <v>7.3283969999999998</v>
      </c>
      <c r="Q316">
        <v>13142.257829</v>
      </c>
      <c r="R316">
        <v>14843.667229999999</v>
      </c>
      <c r="S316">
        <v>12086.968724</v>
      </c>
      <c r="T316">
        <v>2756.6985060000002</v>
      </c>
      <c r="U316">
        <v>2750.591508</v>
      </c>
      <c r="V316">
        <v>11389.549652</v>
      </c>
      <c r="W316">
        <v>0</v>
      </c>
      <c r="X316">
        <v>5870.0456439999998</v>
      </c>
      <c r="Y316">
        <v>5519.5040079999999</v>
      </c>
      <c r="Z316">
        <v>39382.803107</v>
      </c>
    </row>
    <row r="317" spans="1:26" x14ac:dyDescent="0.25">
      <c r="A317" t="s">
        <v>698</v>
      </c>
      <c r="B317">
        <v>2018</v>
      </c>
      <c r="D317">
        <v>33837.006712000002</v>
      </c>
      <c r="E317">
        <v>181.514307</v>
      </c>
      <c r="F317">
        <v>28582.224597</v>
      </c>
      <c r="G317">
        <v>5073.2678079999996</v>
      </c>
      <c r="H317">
        <v>8066.5414790000004</v>
      </c>
      <c r="I317">
        <v>4258.1658239999997</v>
      </c>
      <c r="J317">
        <v>114.159942</v>
      </c>
      <c r="K317">
        <v>3694.2157130000001</v>
      </c>
      <c r="L317">
        <v>1966.9757950000001</v>
      </c>
      <c r="M317">
        <v>41903.548191000002</v>
      </c>
      <c r="O317">
        <v>13321.323594</v>
      </c>
      <c r="P317">
        <v>7.9911960000000004</v>
      </c>
      <c r="Q317">
        <v>13313.332398</v>
      </c>
      <c r="R317">
        <v>11792.721975</v>
      </c>
      <c r="S317">
        <v>8886.2098600000008</v>
      </c>
      <c r="T317">
        <v>2906.512115</v>
      </c>
      <c r="U317">
        <v>2905.370516</v>
      </c>
      <c r="V317">
        <v>16789.502622</v>
      </c>
      <c r="W317">
        <v>1267.1753530000001</v>
      </c>
      <c r="X317">
        <v>6952.3404479999999</v>
      </c>
      <c r="Y317">
        <v>8569.9868210000004</v>
      </c>
      <c r="Z317">
        <v>41903.548191000002</v>
      </c>
    </row>
    <row r="318" spans="1:26" x14ac:dyDescent="0.25">
      <c r="A318" t="s">
        <v>698</v>
      </c>
      <c r="B318">
        <v>2019</v>
      </c>
      <c r="D318">
        <v>36109.927429000003</v>
      </c>
      <c r="E318">
        <v>125.137759</v>
      </c>
      <c r="F318">
        <v>30705.952090999999</v>
      </c>
      <c r="G318">
        <v>5278.837579</v>
      </c>
      <c r="H318">
        <v>8326.051786</v>
      </c>
      <c r="I318">
        <v>4443.4881519999999</v>
      </c>
      <c r="J318">
        <v>98.792968000000002</v>
      </c>
      <c r="K318">
        <v>3783.7706669999998</v>
      </c>
      <c r="L318">
        <v>2570.8125620000001</v>
      </c>
      <c r="M318">
        <v>44435.979214999999</v>
      </c>
      <c r="O318">
        <v>14125.198995999999</v>
      </c>
      <c r="P318">
        <v>7.683897</v>
      </c>
      <c r="Q318">
        <v>14117.515098</v>
      </c>
      <c r="R318">
        <v>13383.154037</v>
      </c>
      <c r="S318">
        <v>10382.043216</v>
      </c>
      <c r="T318">
        <v>3001.1108220000001</v>
      </c>
      <c r="U318">
        <v>3001.1108220000001</v>
      </c>
      <c r="V318">
        <v>16927.626182</v>
      </c>
      <c r="W318">
        <v>1724.486138</v>
      </c>
      <c r="X318">
        <v>7266.7716309999996</v>
      </c>
      <c r="Y318">
        <v>7936.3684130000001</v>
      </c>
      <c r="Z318">
        <v>44435.979214999999</v>
      </c>
    </row>
    <row r="319" spans="1:26" x14ac:dyDescent="0.25">
      <c r="A319" t="s">
        <v>698</v>
      </c>
      <c r="B319">
        <v>2020</v>
      </c>
      <c r="D319">
        <v>42244.130984000003</v>
      </c>
      <c r="E319">
        <v>135.75527</v>
      </c>
      <c r="F319">
        <v>35973.934451000001</v>
      </c>
      <c r="G319">
        <v>6134.4412629999997</v>
      </c>
      <c r="H319">
        <v>10807.089173</v>
      </c>
      <c r="I319">
        <v>5014.4602860000014</v>
      </c>
      <c r="J319">
        <v>133.33106900000001</v>
      </c>
      <c r="K319">
        <v>5659.297818</v>
      </c>
      <c r="L319">
        <v>3456.9109830000002</v>
      </c>
      <c r="M319">
        <v>53051.220157000003</v>
      </c>
      <c r="O319">
        <v>17770.607263999998</v>
      </c>
      <c r="P319">
        <v>8.4847040000000007</v>
      </c>
      <c r="Q319">
        <v>17762.122558999999</v>
      </c>
      <c r="R319">
        <v>15730.641911999999</v>
      </c>
      <c r="S319">
        <v>11375.564366000001</v>
      </c>
      <c r="T319">
        <v>4355.0775460000004</v>
      </c>
      <c r="U319">
        <v>4355.0775460000004</v>
      </c>
      <c r="V319">
        <v>19549.970980999999</v>
      </c>
      <c r="W319">
        <v>2243.5982570000001</v>
      </c>
      <c r="X319">
        <v>8003.5004269999999</v>
      </c>
      <c r="Y319">
        <v>9302.8722969999999</v>
      </c>
      <c r="Z319">
        <v>53051.220157000003</v>
      </c>
    </row>
    <row r="320" spans="1:26" x14ac:dyDescent="0.25">
      <c r="A320" t="s">
        <v>699</v>
      </c>
      <c r="B320">
        <v>2011</v>
      </c>
      <c r="D320">
        <v>293251.15299999999</v>
      </c>
      <c r="E320">
        <v>67189.123000000007</v>
      </c>
      <c r="F320">
        <v>213207.11600000001</v>
      </c>
      <c r="G320">
        <v>12854.914000000001</v>
      </c>
      <c r="H320">
        <v>128423.79399999999</v>
      </c>
      <c r="I320">
        <v>9423.1540000000005</v>
      </c>
      <c r="J320">
        <v>78934.422000000006</v>
      </c>
      <c r="K320">
        <v>40066.218000000001</v>
      </c>
      <c r="L320">
        <v>30261.757000000001</v>
      </c>
      <c r="M320">
        <v>421674.94699999999</v>
      </c>
      <c r="O320">
        <v>207172.18100000001</v>
      </c>
      <c r="P320">
        <v>62671.498</v>
      </c>
      <c r="Q320">
        <v>144500.68299999999</v>
      </c>
      <c r="R320">
        <v>148313.74900000001</v>
      </c>
      <c r="S320">
        <v>88348.34</v>
      </c>
      <c r="T320">
        <v>59965.408000000003</v>
      </c>
      <c r="U320">
        <v>55631.18</v>
      </c>
      <c r="V320">
        <v>66189.017999999996</v>
      </c>
      <c r="W320">
        <v>11743.978999999999</v>
      </c>
      <c r="X320">
        <v>22846.73</v>
      </c>
      <c r="Y320">
        <v>31598.309000000001</v>
      </c>
      <c r="Z320">
        <v>421674.94699999999</v>
      </c>
    </row>
    <row r="321" spans="1:26" x14ac:dyDescent="0.25">
      <c r="A321" t="s">
        <v>699</v>
      </c>
      <c r="B321">
        <v>2012</v>
      </c>
      <c r="D321">
        <v>304954.86</v>
      </c>
      <c r="E321">
        <v>70982.28</v>
      </c>
      <c r="F321">
        <v>218779.04</v>
      </c>
      <c r="G321">
        <v>15193.54</v>
      </c>
      <c r="H321">
        <v>126520.01</v>
      </c>
      <c r="I321">
        <v>8933.81</v>
      </c>
      <c r="J321">
        <v>84685.01</v>
      </c>
      <c r="K321">
        <v>32901.19</v>
      </c>
      <c r="L321">
        <v>18230.32</v>
      </c>
      <c r="M321">
        <v>431474.87</v>
      </c>
      <c r="O321">
        <v>209882.47</v>
      </c>
      <c r="P321">
        <v>65507.25</v>
      </c>
      <c r="Q321">
        <v>144375.22</v>
      </c>
      <c r="R321">
        <v>151036.26999999999</v>
      </c>
      <c r="S321">
        <v>83471.399999999994</v>
      </c>
      <c r="T321">
        <v>67564.87</v>
      </c>
      <c r="U321">
        <v>62285.67</v>
      </c>
      <c r="V321">
        <v>70556.13</v>
      </c>
      <c r="W321">
        <v>9821.9500000000007</v>
      </c>
      <c r="X321">
        <v>25070.66</v>
      </c>
      <c r="Y321">
        <v>35663.53</v>
      </c>
      <c r="Z321">
        <v>431474.87</v>
      </c>
    </row>
    <row r="322" spans="1:26" x14ac:dyDescent="0.25">
      <c r="A322" t="s">
        <v>699</v>
      </c>
      <c r="B322">
        <v>2013</v>
      </c>
      <c r="D322">
        <v>263202.44099999999</v>
      </c>
      <c r="E322">
        <v>61367.928999999996</v>
      </c>
      <c r="F322">
        <v>188835.13699999999</v>
      </c>
      <c r="G322">
        <v>12999.375</v>
      </c>
      <c r="H322">
        <v>124842.322</v>
      </c>
      <c r="I322">
        <v>7720.4660000000003</v>
      </c>
      <c r="J322">
        <v>75242.671000000002</v>
      </c>
      <c r="K322">
        <v>41879.186000000002</v>
      </c>
      <c r="L322">
        <v>31987.907999999999</v>
      </c>
      <c r="M322">
        <v>388044.76299999998</v>
      </c>
      <c r="O322">
        <v>186907.14499999999</v>
      </c>
      <c r="P322">
        <v>57669.777999999998</v>
      </c>
      <c r="Q322">
        <v>129237.36599999999</v>
      </c>
      <c r="R322">
        <v>136381.13399999999</v>
      </c>
      <c r="S322">
        <v>65690.126999999993</v>
      </c>
      <c r="T322">
        <v>70691.006999999998</v>
      </c>
      <c r="U322">
        <v>65786.040999999997</v>
      </c>
      <c r="V322">
        <v>64756.483999999997</v>
      </c>
      <c r="W322">
        <v>8067.6980000000003</v>
      </c>
      <c r="X322">
        <v>15831.871999999999</v>
      </c>
      <c r="Y322">
        <v>40856.913</v>
      </c>
      <c r="Z322">
        <v>388044.76299999998</v>
      </c>
    </row>
    <row r="323" spans="1:26" x14ac:dyDescent="0.25">
      <c r="A323" t="s">
        <v>699</v>
      </c>
      <c r="B323">
        <v>2014</v>
      </c>
      <c r="D323">
        <v>236731.269</v>
      </c>
      <c r="E323">
        <v>54866.122000000003</v>
      </c>
      <c r="F323">
        <v>175459.23699999999</v>
      </c>
      <c r="G323">
        <v>6405.91</v>
      </c>
      <c r="H323">
        <v>121914.796</v>
      </c>
      <c r="I323">
        <v>6699.8590000000004</v>
      </c>
      <c r="J323">
        <v>73297.812000000005</v>
      </c>
      <c r="K323">
        <v>41917.125</v>
      </c>
      <c r="L323">
        <v>32151.487000000001</v>
      </c>
      <c r="M323">
        <v>358646.065</v>
      </c>
      <c r="O323">
        <v>184141.61900000001</v>
      </c>
      <c r="P323">
        <v>51713.247000000003</v>
      </c>
      <c r="Q323">
        <v>132428.372</v>
      </c>
      <c r="R323">
        <v>113057.13400000001</v>
      </c>
      <c r="S323">
        <v>50891.279000000002</v>
      </c>
      <c r="T323">
        <v>62165.855000000003</v>
      </c>
      <c r="U323">
        <v>58772.377</v>
      </c>
      <c r="V323">
        <v>61447.313000000002</v>
      </c>
      <c r="W323">
        <v>7166.9120000000003</v>
      </c>
      <c r="X323">
        <v>13083.995999999999</v>
      </c>
      <c r="Y323">
        <v>41196.406000000003</v>
      </c>
      <c r="Z323">
        <v>358646.065</v>
      </c>
    </row>
    <row r="324" spans="1:26" x14ac:dyDescent="0.25">
      <c r="A324" t="s">
        <v>699</v>
      </c>
      <c r="B324">
        <v>2015</v>
      </c>
      <c r="D324">
        <v>231194.60200000001</v>
      </c>
      <c r="E324">
        <v>54999.752999999997</v>
      </c>
      <c r="F324">
        <v>170355.13800000001</v>
      </c>
      <c r="G324">
        <v>5839.7120000000004</v>
      </c>
      <c r="H324">
        <v>134644.353</v>
      </c>
      <c r="I324">
        <v>6609.2039999999997</v>
      </c>
      <c r="J324">
        <v>74986.534</v>
      </c>
      <c r="K324">
        <v>53048.614000000001</v>
      </c>
      <c r="L324">
        <v>43901.137999999999</v>
      </c>
      <c r="M324">
        <v>365838.95600000001</v>
      </c>
      <c r="O324">
        <v>191386.53200000001</v>
      </c>
      <c r="P324">
        <v>50069.728999999999</v>
      </c>
      <c r="Q324">
        <v>141316.80300000001</v>
      </c>
      <c r="R324">
        <v>112121.408</v>
      </c>
      <c r="S324">
        <v>47465.048999999999</v>
      </c>
      <c r="T324">
        <v>64656.358999999997</v>
      </c>
      <c r="U324">
        <v>61383.38</v>
      </c>
      <c r="V324">
        <v>62331.014999999999</v>
      </c>
      <c r="W324">
        <v>10831.927</v>
      </c>
      <c r="X324">
        <v>13695.915999999999</v>
      </c>
      <c r="Y324">
        <v>37803.173000000003</v>
      </c>
      <c r="Z324">
        <v>365838.95600000001</v>
      </c>
    </row>
    <row r="325" spans="1:26" x14ac:dyDescent="0.25">
      <c r="A325" t="s">
        <v>699</v>
      </c>
      <c r="B325">
        <v>2016</v>
      </c>
      <c r="D325">
        <v>287539.26899999997</v>
      </c>
      <c r="E325">
        <v>65851.141000000003</v>
      </c>
      <c r="F325">
        <v>212882.87</v>
      </c>
      <c r="G325">
        <v>8805.2569999999996</v>
      </c>
      <c r="H325">
        <v>154553.736</v>
      </c>
      <c r="I325">
        <v>8747.6910000000007</v>
      </c>
      <c r="J325">
        <v>100744.762</v>
      </c>
      <c r="K325">
        <v>45061.283000000003</v>
      </c>
      <c r="L325">
        <v>32269.554</v>
      </c>
      <c r="M325">
        <v>442093.005</v>
      </c>
      <c r="O325">
        <v>222182.239</v>
      </c>
      <c r="P325">
        <v>56966.73</v>
      </c>
      <c r="Q325">
        <v>165215.50899999999</v>
      </c>
      <c r="R325">
        <v>142007.86300000001</v>
      </c>
      <c r="S325">
        <v>44917.366999999998</v>
      </c>
      <c r="T325">
        <v>97090.495999999999</v>
      </c>
      <c r="U325">
        <v>93456.619000000006</v>
      </c>
      <c r="V325">
        <v>77902.902000000002</v>
      </c>
      <c r="W325">
        <v>12154.901</v>
      </c>
      <c r="X325">
        <v>16450.792000000001</v>
      </c>
      <c r="Y325">
        <v>49297.209000000003</v>
      </c>
      <c r="Z325">
        <v>442093.005</v>
      </c>
    </row>
    <row r="326" spans="1:26" x14ac:dyDescent="0.25">
      <c r="A326" t="s">
        <v>699</v>
      </c>
      <c r="B326">
        <v>2017</v>
      </c>
      <c r="D326">
        <v>339158.33100000001</v>
      </c>
      <c r="E326">
        <v>64847.108</v>
      </c>
      <c r="F326">
        <v>222766.73199999999</v>
      </c>
      <c r="G326">
        <v>51544.491000000002</v>
      </c>
      <c r="H326">
        <v>170063.50099999999</v>
      </c>
      <c r="I326">
        <v>8542.8490000000002</v>
      </c>
      <c r="J326">
        <v>106598.409</v>
      </c>
      <c r="K326">
        <v>54922.243000000002</v>
      </c>
      <c r="L326">
        <v>38734.224999999999</v>
      </c>
      <c r="M326">
        <v>509221.83199999999</v>
      </c>
      <c r="O326">
        <v>219157.69</v>
      </c>
      <c r="P326">
        <v>54387.527000000002</v>
      </c>
      <c r="Q326">
        <v>164770.163</v>
      </c>
      <c r="R326">
        <v>189333.86</v>
      </c>
      <c r="S326">
        <v>62890.302000000003</v>
      </c>
      <c r="T326">
        <v>126443.55899999999</v>
      </c>
      <c r="U326">
        <v>88694.035000000003</v>
      </c>
      <c r="V326">
        <v>100730.281</v>
      </c>
      <c r="W326">
        <v>23851.507000000001</v>
      </c>
      <c r="X326">
        <v>19585.235000000001</v>
      </c>
      <c r="Y326">
        <v>57293.538999999997</v>
      </c>
      <c r="Z326">
        <v>509221.83199999999</v>
      </c>
    </row>
    <row r="327" spans="1:26" x14ac:dyDescent="0.25">
      <c r="A327" t="s">
        <v>699</v>
      </c>
      <c r="B327">
        <v>2018</v>
      </c>
      <c r="D327">
        <v>822052.33700000006</v>
      </c>
      <c r="E327">
        <v>65240.322999999997</v>
      </c>
      <c r="F327">
        <v>693688.17599999998</v>
      </c>
      <c r="G327">
        <v>63123.838000000003</v>
      </c>
      <c r="H327">
        <v>186483.25200000001</v>
      </c>
      <c r="I327">
        <v>9078.1939999999995</v>
      </c>
      <c r="J327">
        <v>113618.414</v>
      </c>
      <c r="K327">
        <v>63786.644</v>
      </c>
      <c r="L327">
        <v>41846.644999999997</v>
      </c>
      <c r="M327">
        <v>1008535.589</v>
      </c>
      <c r="O327">
        <v>214284.02799999999</v>
      </c>
      <c r="P327">
        <v>53361.493000000002</v>
      </c>
      <c r="Q327">
        <v>160922.535</v>
      </c>
      <c r="R327">
        <v>630463.23199999996</v>
      </c>
      <c r="S327">
        <v>495824.88299999997</v>
      </c>
      <c r="T327">
        <v>134638.34899999999</v>
      </c>
      <c r="U327">
        <v>97738.034</v>
      </c>
      <c r="V327">
        <v>163788.32800000001</v>
      </c>
      <c r="W327">
        <v>30002.639999999999</v>
      </c>
      <c r="X327">
        <v>19771.837</v>
      </c>
      <c r="Y327">
        <v>114013.851</v>
      </c>
      <c r="Z327">
        <v>1008535.589</v>
      </c>
    </row>
    <row r="328" spans="1:26" x14ac:dyDescent="0.25">
      <c r="A328" t="s">
        <v>699</v>
      </c>
      <c r="B328">
        <v>2019</v>
      </c>
      <c r="D328">
        <v>838852.44</v>
      </c>
      <c r="E328">
        <v>71228.210000000006</v>
      </c>
      <c r="F328">
        <v>243328.88</v>
      </c>
      <c r="G328">
        <v>524295.36</v>
      </c>
      <c r="H328">
        <v>250154.01</v>
      </c>
      <c r="I328">
        <v>11463.56</v>
      </c>
      <c r="J328">
        <v>93670.63</v>
      </c>
      <c r="K328">
        <v>145019.82</v>
      </c>
      <c r="L328">
        <v>123246.17</v>
      </c>
      <c r="M328">
        <v>1089006.45</v>
      </c>
      <c r="O328">
        <v>217007.6</v>
      </c>
      <c r="P328">
        <v>58287.22</v>
      </c>
      <c r="Q328">
        <v>158720.39000000001</v>
      </c>
      <c r="R328">
        <v>661735.39</v>
      </c>
      <c r="S328">
        <v>498289.44</v>
      </c>
      <c r="T328">
        <v>163445.95000000001</v>
      </c>
      <c r="U328">
        <v>113170.46</v>
      </c>
      <c r="V328">
        <v>210263.46</v>
      </c>
      <c r="W328">
        <v>32862.949999999997</v>
      </c>
      <c r="X328">
        <v>13876.04</v>
      </c>
      <c r="Y328">
        <v>163524.48000000001</v>
      </c>
      <c r="Z328">
        <v>1089006.45</v>
      </c>
    </row>
    <row r="329" spans="1:26" x14ac:dyDescent="0.25">
      <c r="A329" t="s">
        <v>699</v>
      </c>
      <c r="B329">
        <v>2020</v>
      </c>
      <c r="D329">
        <v>708529.69</v>
      </c>
      <c r="E329">
        <v>64487.98</v>
      </c>
      <c r="F329">
        <v>206582.85</v>
      </c>
      <c r="G329">
        <v>437458.85</v>
      </c>
      <c r="H329">
        <v>289561.67</v>
      </c>
      <c r="I329">
        <v>9644.09</v>
      </c>
      <c r="J329">
        <v>91982.98</v>
      </c>
      <c r="K329">
        <v>187934.59</v>
      </c>
      <c r="L329">
        <v>135363.82999999999</v>
      </c>
      <c r="M329">
        <v>998091.35</v>
      </c>
      <c r="O329">
        <v>207291.86</v>
      </c>
      <c r="P329">
        <v>53798.5</v>
      </c>
      <c r="Q329">
        <v>153493.35999999999</v>
      </c>
      <c r="R329">
        <v>552075.71</v>
      </c>
      <c r="S329">
        <v>405679.22</v>
      </c>
      <c r="T329">
        <v>146396.49</v>
      </c>
      <c r="U329">
        <v>96383.13</v>
      </c>
      <c r="V329">
        <v>238723.78</v>
      </c>
      <c r="W329">
        <v>30397.85</v>
      </c>
      <c r="X329">
        <v>14748.72</v>
      </c>
      <c r="Y329">
        <v>193577.21</v>
      </c>
      <c r="Z329">
        <v>998091.35</v>
      </c>
    </row>
    <row r="330" spans="1:26" x14ac:dyDescent="0.25">
      <c r="A330" t="s">
        <v>153</v>
      </c>
      <c r="B330">
        <v>2011</v>
      </c>
      <c r="D330">
        <v>19813693</v>
      </c>
      <c r="E330">
        <v>14440172.800000001</v>
      </c>
      <c r="F330">
        <v>3896979.7</v>
      </c>
      <c r="G330">
        <v>1476540.5</v>
      </c>
      <c r="H330">
        <v>8742476</v>
      </c>
      <c r="I330">
        <v>2023827.6</v>
      </c>
      <c r="J330">
        <v>2790003.1</v>
      </c>
      <c r="K330">
        <v>3928645.3</v>
      </c>
      <c r="L330">
        <v>3334915.3</v>
      </c>
      <c r="M330">
        <v>28556169</v>
      </c>
      <c r="O330">
        <v>13741286.6</v>
      </c>
      <c r="P330">
        <v>745724.9</v>
      </c>
      <c r="Q330">
        <v>12995561.800000001</v>
      </c>
      <c r="R330">
        <v>8796307.5</v>
      </c>
      <c r="S330">
        <v>4274460</v>
      </c>
      <c r="T330">
        <v>4521847.5</v>
      </c>
      <c r="U330">
        <v>2775225.9</v>
      </c>
      <c r="V330">
        <v>6018574.7999999998</v>
      </c>
      <c r="W330">
        <v>1051825.6000000001</v>
      </c>
      <c r="X330">
        <v>1699783</v>
      </c>
      <c r="Y330">
        <v>3266966.2</v>
      </c>
      <c r="Z330">
        <v>28556169</v>
      </c>
    </row>
    <row r="331" spans="1:26" x14ac:dyDescent="0.25">
      <c r="A331" t="s">
        <v>153</v>
      </c>
      <c r="B331">
        <v>2012</v>
      </c>
      <c r="D331">
        <v>18526966.84</v>
      </c>
      <c r="E331">
        <v>13607855.18</v>
      </c>
      <c r="F331">
        <v>3650753.43</v>
      </c>
      <c r="G331">
        <v>1268358.24</v>
      </c>
      <c r="H331">
        <v>10183963.689999999</v>
      </c>
      <c r="I331">
        <v>2033069.17</v>
      </c>
      <c r="J331">
        <v>2787712.67</v>
      </c>
      <c r="K331">
        <v>5363181.8499999996</v>
      </c>
      <c r="L331">
        <v>4676941.71</v>
      </c>
      <c r="M331">
        <v>28710930.530000001</v>
      </c>
      <c r="O331">
        <v>15265533.33</v>
      </c>
      <c r="P331">
        <v>779467.3</v>
      </c>
      <c r="Q331">
        <v>14486066.029999999</v>
      </c>
      <c r="R331">
        <v>8068562.2599999998</v>
      </c>
      <c r="S331">
        <v>4424290.5999999996</v>
      </c>
      <c r="T331">
        <v>3644271.66</v>
      </c>
      <c r="U331">
        <v>2650630.13</v>
      </c>
      <c r="V331">
        <v>5376834.9400000004</v>
      </c>
      <c r="W331">
        <v>58198.02</v>
      </c>
      <c r="X331">
        <v>1881230.26</v>
      </c>
      <c r="Y331">
        <v>3437406.66</v>
      </c>
      <c r="Z331">
        <v>28710930.530000001</v>
      </c>
    </row>
    <row r="332" spans="1:26" x14ac:dyDescent="0.25">
      <c r="A332" t="s">
        <v>153</v>
      </c>
      <c r="B332">
        <v>2013</v>
      </c>
      <c r="D332">
        <v>18854618.100000001</v>
      </c>
      <c r="E332">
        <v>13835283.4</v>
      </c>
      <c r="F332">
        <v>3630646.4</v>
      </c>
      <c r="G332">
        <v>1388688.3</v>
      </c>
      <c r="H332">
        <v>12724259.9</v>
      </c>
      <c r="I332">
        <v>2015042.8</v>
      </c>
      <c r="J332">
        <v>2714243.3</v>
      </c>
      <c r="K332">
        <v>7994973.9000000004</v>
      </c>
      <c r="L332">
        <v>3494788.6</v>
      </c>
      <c r="M332">
        <v>31578878</v>
      </c>
      <c r="O332">
        <v>14327601.199999999</v>
      </c>
      <c r="P332">
        <v>686209.7</v>
      </c>
      <c r="Q332">
        <v>13641391.5</v>
      </c>
      <c r="R332">
        <v>9236513.0999999996</v>
      </c>
      <c r="S332">
        <v>4181483.9</v>
      </c>
      <c r="T332">
        <v>5055029.3</v>
      </c>
      <c r="U332">
        <v>2969932.9</v>
      </c>
      <c r="V332">
        <v>8014763.7000000002</v>
      </c>
      <c r="W332">
        <v>104412.7</v>
      </c>
      <c r="X332">
        <v>1868986.5</v>
      </c>
      <c r="Y332">
        <v>6041364.5999999996</v>
      </c>
      <c r="Z332">
        <v>31578878</v>
      </c>
    </row>
    <row r="333" spans="1:26" x14ac:dyDescent="0.25">
      <c r="A333" t="s">
        <v>153</v>
      </c>
      <c r="B333">
        <v>2014</v>
      </c>
      <c r="D333">
        <v>33376274</v>
      </c>
      <c r="E333">
        <v>27586567.699999999</v>
      </c>
      <c r="F333">
        <v>4364706.9000000004</v>
      </c>
      <c r="G333">
        <v>1424999.3</v>
      </c>
      <c r="H333">
        <v>8002162.2999999998</v>
      </c>
      <c r="I333">
        <v>2852176.1</v>
      </c>
      <c r="J333">
        <v>2981187</v>
      </c>
      <c r="K333">
        <v>2168799.1</v>
      </c>
      <c r="L333">
        <v>906016.1</v>
      </c>
      <c r="M333">
        <v>41378436.200000003</v>
      </c>
      <c r="O333">
        <v>13995564.300000001</v>
      </c>
      <c r="P333">
        <v>615333.19999999995</v>
      </c>
      <c r="Q333">
        <v>13380231.1</v>
      </c>
      <c r="R333">
        <v>17167600.399999999</v>
      </c>
      <c r="S333">
        <v>10356149.300000001</v>
      </c>
      <c r="T333">
        <v>6811451.2000000002</v>
      </c>
      <c r="U333">
        <v>2930127</v>
      </c>
      <c r="V333">
        <v>10215271.5</v>
      </c>
      <c r="W333">
        <v>2355293.4</v>
      </c>
      <c r="X333">
        <v>2091610.3</v>
      </c>
      <c r="Y333">
        <v>5768367.7000000002</v>
      </c>
      <c r="Z333">
        <v>41378436.200000003</v>
      </c>
    </row>
    <row r="334" spans="1:26" x14ac:dyDescent="0.25">
      <c r="A334" t="s">
        <v>153</v>
      </c>
      <c r="B334">
        <v>2015</v>
      </c>
      <c r="D334">
        <v>32235418.600000001</v>
      </c>
      <c r="E334">
        <v>26340893.899999999</v>
      </c>
      <c r="F334">
        <v>4458841.0999999996</v>
      </c>
      <c r="G334">
        <v>1435683.6</v>
      </c>
      <c r="H334">
        <v>8084943.5999999996</v>
      </c>
      <c r="I334">
        <v>2748037.6</v>
      </c>
      <c r="J334">
        <v>3045293.6</v>
      </c>
      <c r="K334">
        <v>2291612.4</v>
      </c>
      <c r="L334">
        <v>989799.5</v>
      </c>
      <c r="M334">
        <v>40320362.299999997</v>
      </c>
      <c r="O334">
        <v>14810098.800000001</v>
      </c>
      <c r="P334">
        <v>595566.30000000005</v>
      </c>
      <c r="Q334">
        <v>14214532.6</v>
      </c>
      <c r="R334">
        <v>15932714.800000001</v>
      </c>
      <c r="S334">
        <v>9175936.6999999993</v>
      </c>
      <c r="T334">
        <v>6756778.2000000002</v>
      </c>
      <c r="U334">
        <v>3317251.3</v>
      </c>
      <c r="V334">
        <v>9577548.5999999996</v>
      </c>
      <c r="W334">
        <v>2197797.6</v>
      </c>
      <c r="X334">
        <v>2158795.9</v>
      </c>
      <c r="Y334">
        <v>5220955.0999999996</v>
      </c>
      <c r="Z334">
        <v>40320362.299999997</v>
      </c>
    </row>
    <row r="335" spans="1:26" x14ac:dyDescent="0.25">
      <c r="A335" t="s">
        <v>153</v>
      </c>
      <c r="B335">
        <v>2016</v>
      </c>
      <c r="D335">
        <v>33779471.799999997</v>
      </c>
      <c r="E335">
        <v>26263461.399999999</v>
      </c>
      <c r="F335">
        <v>5411239.7000000002</v>
      </c>
      <c r="G335">
        <v>2104770.7999999998</v>
      </c>
      <c r="H335">
        <v>8940778.3000000007</v>
      </c>
      <c r="I335">
        <v>3156556.5</v>
      </c>
      <c r="J335">
        <v>3505552.7</v>
      </c>
      <c r="K335">
        <v>2278669.2000000002</v>
      </c>
      <c r="L335">
        <v>706387.4</v>
      </c>
      <c r="M335">
        <v>42720250.100000001</v>
      </c>
      <c r="O335">
        <v>16870547.100000001</v>
      </c>
      <c r="P335">
        <v>677604.3</v>
      </c>
      <c r="Q335">
        <v>16192942.800000001</v>
      </c>
      <c r="R335">
        <v>15493751.199999999</v>
      </c>
      <c r="S335">
        <v>9529634.4000000004</v>
      </c>
      <c r="T335">
        <v>5964116.7999999998</v>
      </c>
      <c r="U335">
        <v>3651867.2</v>
      </c>
      <c r="V335">
        <v>10355951.800000001</v>
      </c>
      <c r="W335">
        <v>985824.2</v>
      </c>
      <c r="X335">
        <v>2632462.6</v>
      </c>
      <c r="Y335">
        <v>6737665</v>
      </c>
      <c r="Z335">
        <v>42720250.100000001</v>
      </c>
    </row>
    <row r="336" spans="1:26" x14ac:dyDescent="0.25">
      <c r="A336" t="s">
        <v>153</v>
      </c>
      <c r="B336">
        <v>2017</v>
      </c>
      <c r="D336">
        <v>31661556</v>
      </c>
      <c r="E336">
        <v>24046157.100000001</v>
      </c>
      <c r="F336">
        <v>5508597.7999999998</v>
      </c>
      <c r="G336">
        <v>2106801.1</v>
      </c>
      <c r="H336">
        <v>10575225.300000001</v>
      </c>
      <c r="I336">
        <v>3164781.6</v>
      </c>
      <c r="J336">
        <v>3355996.7</v>
      </c>
      <c r="K336">
        <v>4054447</v>
      </c>
      <c r="L336">
        <v>2484651.2999999998</v>
      </c>
      <c r="M336">
        <v>42236781.299999997</v>
      </c>
      <c r="O336">
        <v>19731794.899999999</v>
      </c>
      <c r="P336">
        <v>646925.30000000005</v>
      </c>
      <c r="Q336">
        <v>19084869.600000001</v>
      </c>
      <c r="R336">
        <v>12753016.4</v>
      </c>
      <c r="S336">
        <v>7565018.7999999998</v>
      </c>
      <c r="T336">
        <v>5187997.5999999996</v>
      </c>
      <c r="U336">
        <v>3567821.8</v>
      </c>
      <c r="V336">
        <v>9751969.9000000004</v>
      </c>
      <c r="W336">
        <v>446550.2</v>
      </c>
      <c r="X336">
        <v>2022071</v>
      </c>
      <c r="Y336">
        <v>7283348.7000000002</v>
      </c>
      <c r="Z336">
        <v>42236781.299999997</v>
      </c>
    </row>
    <row r="337" spans="1:26" x14ac:dyDescent="0.25">
      <c r="A337" t="s">
        <v>153</v>
      </c>
      <c r="B337">
        <v>2018</v>
      </c>
      <c r="D337">
        <v>39103302.100000001</v>
      </c>
      <c r="E337">
        <v>29563390.600000001</v>
      </c>
      <c r="F337">
        <v>6979683.2999999998</v>
      </c>
      <c r="G337">
        <v>2560228.2999999998</v>
      </c>
      <c r="H337">
        <v>10113968.9</v>
      </c>
      <c r="I337">
        <v>3754402.3</v>
      </c>
      <c r="J337">
        <v>3565671.1</v>
      </c>
      <c r="K337">
        <v>2793895.4</v>
      </c>
      <c r="L337">
        <v>877375.3</v>
      </c>
      <c r="M337">
        <v>49217271</v>
      </c>
      <c r="O337">
        <v>20124585</v>
      </c>
      <c r="P337">
        <v>634720.9</v>
      </c>
      <c r="Q337">
        <v>19489864.100000001</v>
      </c>
      <c r="R337">
        <v>15789384.9</v>
      </c>
      <c r="S337">
        <v>9646634.5</v>
      </c>
      <c r="T337">
        <v>6142750.4000000004</v>
      </c>
      <c r="U337">
        <v>3872359.3</v>
      </c>
      <c r="V337">
        <v>13303301.1</v>
      </c>
      <c r="W337">
        <v>1561525.8</v>
      </c>
      <c r="X337">
        <v>2307463.2999999998</v>
      </c>
      <c r="Y337">
        <v>9434312</v>
      </c>
      <c r="Z337">
        <v>49217271</v>
      </c>
    </row>
    <row r="338" spans="1:26" x14ac:dyDescent="0.25">
      <c r="A338" t="s">
        <v>153</v>
      </c>
      <c r="B338">
        <v>2019</v>
      </c>
      <c r="D338">
        <v>39900360.799999997</v>
      </c>
      <c r="E338">
        <v>28974268.699999999</v>
      </c>
      <c r="F338">
        <v>7877977.5</v>
      </c>
      <c r="G338">
        <v>3048114.7</v>
      </c>
      <c r="H338">
        <v>11387481.5</v>
      </c>
      <c r="I338">
        <v>4042065.1</v>
      </c>
      <c r="J338">
        <v>3745107.1</v>
      </c>
      <c r="K338">
        <v>3600309.3</v>
      </c>
      <c r="L338">
        <v>1662719.6</v>
      </c>
      <c r="M338">
        <v>51287842.299999997</v>
      </c>
      <c r="O338">
        <v>20881548.800000001</v>
      </c>
      <c r="P338">
        <v>693311.1</v>
      </c>
      <c r="Q338">
        <v>20188237.699999999</v>
      </c>
      <c r="R338">
        <v>19078939.899999999</v>
      </c>
      <c r="S338">
        <v>11958082.699999999</v>
      </c>
      <c r="T338">
        <v>7120857.2000000002</v>
      </c>
      <c r="U338">
        <v>5105960.2</v>
      </c>
      <c r="V338">
        <v>11327353.6</v>
      </c>
      <c r="W338">
        <v>1043034.4</v>
      </c>
      <c r="X338">
        <v>2169511.6</v>
      </c>
      <c r="Y338">
        <v>8114807.7000000002</v>
      </c>
      <c r="Z338">
        <v>51287842.299999997</v>
      </c>
    </row>
    <row r="339" spans="1:26" x14ac:dyDescent="0.25">
      <c r="A339" t="s">
        <v>153</v>
      </c>
      <c r="B339">
        <v>2020</v>
      </c>
      <c r="D339">
        <v>38938790.399999999</v>
      </c>
      <c r="E339">
        <v>27880083.300000001</v>
      </c>
      <c r="F339">
        <v>8173974.7000000002</v>
      </c>
      <c r="G339">
        <v>2884732.4</v>
      </c>
      <c r="H339">
        <v>12438214</v>
      </c>
      <c r="I339">
        <v>4417140.3</v>
      </c>
      <c r="J339">
        <v>3983354.4</v>
      </c>
      <c r="K339">
        <v>4037719.2</v>
      </c>
      <c r="L339">
        <v>2150807.5</v>
      </c>
      <c r="M339">
        <v>51377004.299999997</v>
      </c>
      <c r="O339">
        <v>24255763.100000001</v>
      </c>
      <c r="P339">
        <v>639919</v>
      </c>
      <c r="Q339">
        <v>23615844</v>
      </c>
      <c r="R339">
        <v>15305957.300000001</v>
      </c>
      <c r="S339">
        <v>9366602.5999999996</v>
      </c>
      <c r="T339">
        <v>5939354.7999999998</v>
      </c>
      <c r="U339">
        <v>4157774.9</v>
      </c>
      <c r="V339">
        <v>11815283.9</v>
      </c>
      <c r="W339">
        <v>55497.4</v>
      </c>
      <c r="X339">
        <v>2695588.2</v>
      </c>
      <c r="Y339">
        <v>9064198.4000000004</v>
      </c>
      <c r="Z339">
        <v>51377004.299999997</v>
      </c>
    </row>
    <row r="340" spans="1:26" x14ac:dyDescent="0.25">
      <c r="A340" t="s">
        <v>700</v>
      </c>
      <c r="B340">
        <v>2011</v>
      </c>
      <c r="D340">
        <v>19813693</v>
      </c>
      <c r="E340">
        <v>14440172.800000001</v>
      </c>
      <c r="F340">
        <v>3896979.7</v>
      </c>
      <c r="G340">
        <v>1476540.5</v>
      </c>
      <c r="H340">
        <v>8742476</v>
      </c>
      <c r="I340">
        <v>2023827.6</v>
      </c>
      <c r="J340">
        <v>2790003.1</v>
      </c>
      <c r="K340">
        <v>3928645.3</v>
      </c>
      <c r="L340">
        <v>3334915.3</v>
      </c>
      <c r="M340">
        <v>28556169</v>
      </c>
      <c r="O340">
        <v>13741286.6</v>
      </c>
      <c r="P340">
        <v>745724.9</v>
      </c>
      <c r="Q340">
        <v>12995561.800000001</v>
      </c>
      <c r="R340">
        <v>8796307.5</v>
      </c>
      <c r="S340">
        <v>4274460</v>
      </c>
      <c r="T340">
        <v>4521847.5</v>
      </c>
      <c r="U340">
        <v>2775225.9</v>
      </c>
      <c r="V340">
        <v>6018574.7999999998</v>
      </c>
      <c r="W340">
        <v>1051825.6000000001</v>
      </c>
      <c r="X340">
        <v>1699783</v>
      </c>
      <c r="Y340">
        <v>3266966.2</v>
      </c>
      <c r="Z340">
        <v>28556169</v>
      </c>
    </row>
    <row r="341" spans="1:26" x14ac:dyDescent="0.25">
      <c r="A341" t="s">
        <v>700</v>
      </c>
      <c r="B341">
        <v>2012</v>
      </c>
      <c r="D341">
        <v>18526966.84</v>
      </c>
      <c r="E341">
        <v>13607855.18</v>
      </c>
      <c r="F341">
        <v>3650753.43</v>
      </c>
      <c r="G341">
        <v>1268358.24</v>
      </c>
      <c r="H341">
        <v>10183963.689999999</v>
      </c>
      <c r="I341">
        <v>2033069.17</v>
      </c>
      <c r="J341">
        <v>2787712.67</v>
      </c>
      <c r="K341">
        <v>5363181.8499999996</v>
      </c>
      <c r="L341">
        <v>4676941.71</v>
      </c>
      <c r="M341">
        <v>28710930.530000001</v>
      </c>
      <c r="O341">
        <v>15265533.33</v>
      </c>
      <c r="P341">
        <v>779467.3</v>
      </c>
      <c r="Q341">
        <v>14486066.029999999</v>
      </c>
      <c r="R341">
        <v>8068562.2599999998</v>
      </c>
      <c r="S341">
        <v>4424290.5999999996</v>
      </c>
      <c r="T341">
        <v>3644271.66</v>
      </c>
      <c r="U341">
        <v>2650630.13</v>
      </c>
      <c r="V341">
        <v>5376834.9400000004</v>
      </c>
      <c r="W341">
        <v>58198.02</v>
      </c>
      <c r="X341">
        <v>1881230.26</v>
      </c>
      <c r="Y341">
        <v>3437406.66</v>
      </c>
      <c r="Z341">
        <v>28710930.530000001</v>
      </c>
    </row>
    <row r="342" spans="1:26" x14ac:dyDescent="0.25">
      <c r="A342" t="s">
        <v>700</v>
      </c>
      <c r="B342">
        <v>2013</v>
      </c>
      <c r="D342">
        <v>18854618.100000001</v>
      </c>
      <c r="E342">
        <v>13835283.4</v>
      </c>
      <c r="F342">
        <v>3630646.4</v>
      </c>
      <c r="G342">
        <v>1388688.3</v>
      </c>
      <c r="H342">
        <v>12724259.9</v>
      </c>
      <c r="I342">
        <v>2015042.8</v>
      </c>
      <c r="J342">
        <v>2714243.3</v>
      </c>
      <c r="K342">
        <v>7994973.9000000004</v>
      </c>
      <c r="L342">
        <v>3494788.6</v>
      </c>
      <c r="M342">
        <v>31578878</v>
      </c>
      <c r="O342">
        <v>14327601.199999999</v>
      </c>
      <c r="P342">
        <v>686209.7</v>
      </c>
      <c r="Q342">
        <v>13641391.5</v>
      </c>
      <c r="R342">
        <v>9236513.0999999996</v>
      </c>
      <c r="S342">
        <v>4181483.9</v>
      </c>
      <c r="T342">
        <v>5055029.3</v>
      </c>
      <c r="U342">
        <v>2969932.9</v>
      </c>
      <c r="V342">
        <v>8014763.7000000002</v>
      </c>
      <c r="W342">
        <v>104412.7</v>
      </c>
      <c r="X342">
        <v>1868986.5</v>
      </c>
      <c r="Y342">
        <v>6041364.5999999996</v>
      </c>
      <c r="Z342">
        <v>31578878</v>
      </c>
    </row>
    <row r="343" spans="1:26" x14ac:dyDescent="0.25">
      <c r="A343" t="s">
        <v>700</v>
      </c>
      <c r="B343">
        <v>2014</v>
      </c>
      <c r="D343">
        <v>33376274</v>
      </c>
      <c r="E343">
        <v>27586567.699999999</v>
      </c>
      <c r="F343">
        <v>4364706.9000000004</v>
      </c>
      <c r="G343">
        <v>1424999.3</v>
      </c>
      <c r="H343">
        <v>8002162.2999999998</v>
      </c>
      <c r="I343">
        <v>2852176.1</v>
      </c>
      <c r="J343">
        <v>2981187</v>
      </c>
      <c r="K343">
        <v>2168799.1</v>
      </c>
      <c r="L343">
        <v>906016.1</v>
      </c>
      <c r="M343">
        <v>41378436.200000003</v>
      </c>
      <c r="O343">
        <v>13995564.300000001</v>
      </c>
      <c r="P343">
        <v>615333.19999999995</v>
      </c>
      <c r="Q343">
        <v>13380231.1</v>
      </c>
      <c r="R343">
        <v>17167600.399999999</v>
      </c>
      <c r="S343">
        <v>10356149.300000001</v>
      </c>
      <c r="T343">
        <v>6811451.2000000002</v>
      </c>
      <c r="U343">
        <v>2930127</v>
      </c>
      <c r="V343">
        <v>10215271.5</v>
      </c>
      <c r="W343">
        <v>2355293.4</v>
      </c>
      <c r="X343">
        <v>2091610.3</v>
      </c>
      <c r="Y343">
        <v>5768367.7000000002</v>
      </c>
      <c r="Z343">
        <v>41378436.200000003</v>
      </c>
    </row>
    <row r="344" spans="1:26" x14ac:dyDescent="0.25">
      <c r="A344" t="s">
        <v>700</v>
      </c>
      <c r="B344">
        <v>2015</v>
      </c>
      <c r="D344">
        <v>32235418.600000001</v>
      </c>
      <c r="E344">
        <v>26340893.899999999</v>
      </c>
      <c r="F344">
        <v>4458841.0999999996</v>
      </c>
      <c r="G344">
        <v>1435683.6</v>
      </c>
      <c r="H344">
        <v>8084943.5999999996</v>
      </c>
      <c r="I344">
        <v>2748037.6</v>
      </c>
      <c r="J344">
        <v>3045293.6</v>
      </c>
      <c r="K344">
        <v>2291612.4</v>
      </c>
      <c r="L344">
        <v>989799.5</v>
      </c>
      <c r="M344">
        <v>40320362.299999997</v>
      </c>
      <c r="O344">
        <v>14810098.800000001</v>
      </c>
      <c r="P344">
        <v>595566.30000000005</v>
      </c>
      <c r="Q344">
        <v>14214532.6</v>
      </c>
      <c r="R344">
        <v>15932714.800000001</v>
      </c>
      <c r="S344">
        <v>9175936.6999999993</v>
      </c>
      <c r="T344">
        <v>6756778.2000000002</v>
      </c>
      <c r="U344">
        <v>3317251.3</v>
      </c>
      <c r="V344">
        <v>9577548.5999999996</v>
      </c>
      <c r="W344">
        <v>2197797.6</v>
      </c>
      <c r="X344">
        <v>2158795.9</v>
      </c>
      <c r="Y344">
        <v>5220955.0999999996</v>
      </c>
      <c r="Z344">
        <v>40320362.299999997</v>
      </c>
    </row>
    <row r="345" spans="1:26" x14ac:dyDescent="0.25">
      <c r="A345" t="s">
        <v>700</v>
      </c>
      <c r="B345">
        <v>2016</v>
      </c>
      <c r="D345">
        <v>33779471.799999997</v>
      </c>
      <c r="E345">
        <v>26263461.399999999</v>
      </c>
      <c r="F345">
        <v>5411239.7000000002</v>
      </c>
      <c r="G345">
        <v>2104770.7999999998</v>
      </c>
      <c r="H345">
        <v>8940778.3000000007</v>
      </c>
      <c r="I345">
        <v>3156556.5</v>
      </c>
      <c r="J345">
        <v>3505552.7</v>
      </c>
      <c r="K345">
        <v>2278669.2000000002</v>
      </c>
      <c r="L345">
        <v>706387.4</v>
      </c>
      <c r="M345">
        <v>42720250.100000001</v>
      </c>
      <c r="O345">
        <v>16870547.100000001</v>
      </c>
      <c r="P345">
        <v>677604.3</v>
      </c>
      <c r="Q345">
        <v>16192942.800000001</v>
      </c>
      <c r="R345">
        <v>15493751.199999999</v>
      </c>
      <c r="S345">
        <v>9529634.4000000004</v>
      </c>
      <c r="T345">
        <v>5964116.7999999998</v>
      </c>
      <c r="U345">
        <v>3651867.2</v>
      </c>
      <c r="V345">
        <v>10355951.800000001</v>
      </c>
      <c r="W345">
        <v>985824.2</v>
      </c>
      <c r="X345">
        <v>2632462.6</v>
      </c>
      <c r="Y345">
        <v>6737665</v>
      </c>
      <c r="Z345">
        <v>42720250.100000001</v>
      </c>
    </row>
    <row r="346" spans="1:26" x14ac:dyDescent="0.25">
      <c r="A346" t="s">
        <v>700</v>
      </c>
      <c r="B346">
        <v>2017</v>
      </c>
      <c r="D346">
        <v>31661556</v>
      </c>
      <c r="E346">
        <v>24046157.100000001</v>
      </c>
      <c r="F346">
        <v>5508597.7999999998</v>
      </c>
      <c r="G346">
        <v>2106801.1</v>
      </c>
      <c r="H346">
        <v>10575225.300000001</v>
      </c>
      <c r="I346">
        <v>3164781.6</v>
      </c>
      <c r="J346">
        <v>3355996.7</v>
      </c>
      <c r="K346">
        <v>4054447</v>
      </c>
      <c r="L346">
        <v>2484651.2999999998</v>
      </c>
      <c r="M346">
        <v>42236781.299999997</v>
      </c>
      <c r="O346">
        <v>19731794.899999999</v>
      </c>
      <c r="P346">
        <v>646925.30000000005</v>
      </c>
      <c r="Q346">
        <v>19084869.600000001</v>
      </c>
      <c r="R346">
        <v>12753016.4</v>
      </c>
      <c r="S346">
        <v>7565018.7999999998</v>
      </c>
      <c r="T346">
        <v>5187997.5999999996</v>
      </c>
      <c r="U346">
        <v>3567821.8</v>
      </c>
      <c r="V346">
        <v>9751969.9000000004</v>
      </c>
      <c r="W346">
        <v>446550.2</v>
      </c>
      <c r="X346">
        <v>2022071</v>
      </c>
      <c r="Y346">
        <v>7283348.7000000002</v>
      </c>
      <c r="Z346">
        <v>42236781.299999997</v>
      </c>
    </row>
    <row r="347" spans="1:26" x14ac:dyDescent="0.25">
      <c r="A347" t="s">
        <v>700</v>
      </c>
      <c r="B347">
        <v>2018</v>
      </c>
      <c r="D347">
        <v>39103302.100000001</v>
      </c>
      <c r="E347">
        <v>29563390.600000001</v>
      </c>
      <c r="F347">
        <v>6979683.2999999998</v>
      </c>
      <c r="G347">
        <v>2560228.2999999998</v>
      </c>
      <c r="H347">
        <v>10113968.9</v>
      </c>
      <c r="I347">
        <v>3754402.3</v>
      </c>
      <c r="J347">
        <v>3565671.1</v>
      </c>
      <c r="K347">
        <v>2793895.4</v>
      </c>
      <c r="L347">
        <v>877375.3</v>
      </c>
      <c r="M347">
        <v>49217271</v>
      </c>
      <c r="O347">
        <v>20124585</v>
      </c>
      <c r="P347">
        <v>634720.9</v>
      </c>
      <c r="Q347">
        <v>19489864.100000001</v>
      </c>
      <c r="R347">
        <v>15789384.9</v>
      </c>
      <c r="S347">
        <v>9646634.5</v>
      </c>
      <c r="T347">
        <v>6142750.4000000004</v>
      </c>
      <c r="U347">
        <v>3872359.3</v>
      </c>
      <c r="V347">
        <v>13303301.1</v>
      </c>
      <c r="W347">
        <v>1561525.8</v>
      </c>
      <c r="X347">
        <v>2307463.2999999998</v>
      </c>
      <c r="Y347">
        <v>9434312</v>
      </c>
      <c r="Z347">
        <v>49217271</v>
      </c>
    </row>
    <row r="348" spans="1:26" x14ac:dyDescent="0.25">
      <c r="A348" t="s">
        <v>700</v>
      </c>
      <c r="B348">
        <v>2019</v>
      </c>
      <c r="D348">
        <v>39900360.799999997</v>
      </c>
      <c r="E348">
        <v>28974268.699999999</v>
      </c>
      <c r="F348">
        <v>7877977.5</v>
      </c>
      <c r="G348">
        <v>3048114.7</v>
      </c>
      <c r="H348">
        <v>11387481.5</v>
      </c>
      <c r="I348">
        <v>4042065.1</v>
      </c>
      <c r="J348">
        <v>3745107.1</v>
      </c>
      <c r="K348">
        <v>3600309.3</v>
      </c>
      <c r="L348">
        <v>1662719.6</v>
      </c>
      <c r="M348">
        <v>51287842.299999997</v>
      </c>
      <c r="O348">
        <v>20881548.800000001</v>
      </c>
      <c r="P348">
        <v>693311.1</v>
      </c>
      <c r="Q348">
        <v>20188237.699999999</v>
      </c>
      <c r="R348">
        <v>19078939.899999999</v>
      </c>
      <c r="S348">
        <v>11958082.699999999</v>
      </c>
      <c r="T348">
        <v>7120857.2000000002</v>
      </c>
      <c r="U348">
        <v>5105960.2</v>
      </c>
      <c r="V348">
        <v>11327353.6</v>
      </c>
      <c r="W348">
        <v>1043034.4</v>
      </c>
      <c r="X348">
        <v>2169511.6</v>
      </c>
      <c r="Y348">
        <v>8114807.7000000002</v>
      </c>
      <c r="Z348">
        <v>51287842.299999997</v>
      </c>
    </row>
    <row r="349" spans="1:26" x14ac:dyDescent="0.25">
      <c r="A349" t="s">
        <v>700</v>
      </c>
      <c r="B349">
        <v>2020</v>
      </c>
      <c r="D349">
        <v>38938790.399999999</v>
      </c>
      <c r="E349">
        <v>27880083.300000001</v>
      </c>
      <c r="F349">
        <v>8173974.7000000002</v>
      </c>
      <c r="G349">
        <v>2884732.4</v>
      </c>
      <c r="H349">
        <v>12438214</v>
      </c>
      <c r="I349">
        <v>4417140.3</v>
      </c>
      <c r="J349">
        <v>3983354.4</v>
      </c>
      <c r="K349">
        <v>4037719.2</v>
      </c>
      <c r="L349">
        <v>2150807.5</v>
      </c>
      <c r="M349">
        <v>51377004.299999997</v>
      </c>
      <c r="O349">
        <v>24255763.100000001</v>
      </c>
      <c r="P349">
        <v>639919</v>
      </c>
      <c r="Q349">
        <v>23615844</v>
      </c>
      <c r="R349">
        <v>15305957.300000001</v>
      </c>
      <c r="S349">
        <v>9366602.5999999996</v>
      </c>
      <c r="T349">
        <v>5939354.7999999998</v>
      </c>
      <c r="U349">
        <v>4157774.9</v>
      </c>
      <c r="V349">
        <v>11815283.9</v>
      </c>
      <c r="W349">
        <v>55497.4</v>
      </c>
      <c r="X349">
        <v>2695588.2</v>
      </c>
      <c r="Y349">
        <v>9064198.4000000004</v>
      </c>
      <c r="Z349">
        <v>51377004.299999997</v>
      </c>
    </row>
    <row r="350" spans="1:26" x14ac:dyDescent="0.25">
      <c r="A350" t="s">
        <v>379</v>
      </c>
      <c r="B350">
        <v>2015</v>
      </c>
      <c r="D350">
        <v>10529287</v>
      </c>
      <c r="E350">
        <v>1419679.1</v>
      </c>
      <c r="F350">
        <v>7789261.5999999996</v>
      </c>
      <c r="G350">
        <v>1320346.2</v>
      </c>
      <c r="H350">
        <v>7319383.5</v>
      </c>
      <c r="I350">
        <v>3418614.2</v>
      </c>
      <c r="J350">
        <v>550237.30000000005</v>
      </c>
      <c r="K350">
        <v>3350532.1</v>
      </c>
      <c r="L350">
        <v>1784643.8</v>
      </c>
      <c r="M350">
        <v>17848670.5</v>
      </c>
      <c r="O350">
        <v>3263476.3</v>
      </c>
      <c r="P350">
        <v>0</v>
      </c>
      <c r="Q350">
        <v>3263476.3</v>
      </c>
      <c r="R350">
        <v>5528043.0999999996</v>
      </c>
      <c r="S350">
        <v>4235599.3</v>
      </c>
      <c r="T350">
        <v>1292443.7</v>
      </c>
      <c r="U350">
        <v>1044669.6</v>
      </c>
      <c r="V350">
        <v>9057151.0999999996</v>
      </c>
      <c r="W350">
        <v>950917.2</v>
      </c>
      <c r="X350">
        <v>5459961</v>
      </c>
      <c r="Y350">
        <v>2646273</v>
      </c>
      <c r="Z350">
        <v>17848670.5</v>
      </c>
    </row>
    <row r="351" spans="1:26" x14ac:dyDescent="0.25">
      <c r="A351" t="s">
        <v>379</v>
      </c>
      <c r="B351">
        <v>2016</v>
      </c>
      <c r="D351">
        <v>10891034.300000001</v>
      </c>
      <c r="E351">
        <v>1591448.7</v>
      </c>
      <c r="F351">
        <v>8052872.0999999996</v>
      </c>
      <c r="G351">
        <v>1246713.5</v>
      </c>
      <c r="H351">
        <v>7737651.9000000004</v>
      </c>
      <c r="I351">
        <v>3596107.4</v>
      </c>
      <c r="J351">
        <v>678845</v>
      </c>
      <c r="K351">
        <v>3462699.6</v>
      </c>
      <c r="L351">
        <v>1840555.3</v>
      </c>
      <c r="M351">
        <v>18628686.300000001</v>
      </c>
      <c r="O351">
        <v>3786184</v>
      </c>
      <c r="P351">
        <v>428557.8</v>
      </c>
      <c r="Q351">
        <v>3357626.2</v>
      </c>
      <c r="R351">
        <v>4953797.3</v>
      </c>
      <c r="S351">
        <v>3652776.2</v>
      </c>
      <c r="T351">
        <v>1301021.1000000001</v>
      </c>
      <c r="U351">
        <v>983439.7</v>
      </c>
      <c r="V351">
        <v>9888705</v>
      </c>
      <c r="W351">
        <v>1781525.3</v>
      </c>
      <c r="X351">
        <v>5645628.9000000004</v>
      </c>
      <c r="Y351">
        <v>2461550.7999999998</v>
      </c>
      <c r="Z351">
        <v>18628686.300000001</v>
      </c>
    </row>
    <row r="352" spans="1:26" x14ac:dyDescent="0.25">
      <c r="A352" t="s">
        <v>379</v>
      </c>
      <c r="B352">
        <v>2017</v>
      </c>
      <c r="D352">
        <v>8686632.5</v>
      </c>
      <c r="E352">
        <v>1500250</v>
      </c>
      <c r="F352">
        <v>6152645.5</v>
      </c>
      <c r="G352">
        <v>1033737.1</v>
      </c>
      <c r="H352">
        <v>8915837.4000000004</v>
      </c>
      <c r="I352">
        <v>2440221.4</v>
      </c>
      <c r="J352">
        <v>660989.80000000005</v>
      </c>
      <c r="K352">
        <v>5814626.2000000002</v>
      </c>
      <c r="L352">
        <v>1502565.2</v>
      </c>
      <c r="M352">
        <v>17602469.899999999</v>
      </c>
      <c r="O352">
        <v>3558463.3</v>
      </c>
      <c r="P352">
        <v>420208.9</v>
      </c>
      <c r="Q352">
        <v>3138254.4</v>
      </c>
      <c r="R352">
        <v>3967096.2</v>
      </c>
      <c r="S352">
        <v>2999342.3</v>
      </c>
      <c r="T352">
        <v>967753.8</v>
      </c>
      <c r="U352">
        <v>687614.6</v>
      </c>
      <c r="V352">
        <v>10076910.5</v>
      </c>
      <c r="W352">
        <v>368116.9</v>
      </c>
      <c r="X352">
        <v>4622297.9000000004</v>
      </c>
      <c r="Y352">
        <v>5086495.5999999996</v>
      </c>
      <c r="Z352">
        <v>17602469.899999999</v>
      </c>
    </row>
    <row r="353" spans="1:26" x14ac:dyDescent="0.25">
      <c r="A353" t="s">
        <v>379</v>
      </c>
      <c r="B353">
        <v>2018</v>
      </c>
      <c r="D353">
        <v>7334830.2000000002</v>
      </c>
      <c r="E353">
        <v>1466748.3</v>
      </c>
      <c r="F353">
        <v>5183163.9000000004</v>
      </c>
      <c r="G353">
        <v>684918.1</v>
      </c>
      <c r="H353">
        <v>8450952.6999999993</v>
      </c>
      <c r="I353">
        <v>2118999.2999999998</v>
      </c>
      <c r="J353">
        <v>524849.80000000005</v>
      </c>
      <c r="K353">
        <v>5807103.5</v>
      </c>
      <c r="L353">
        <v>544450</v>
      </c>
      <c r="M353">
        <v>15785782.9</v>
      </c>
      <c r="O353">
        <v>2978141.4</v>
      </c>
      <c r="P353">
        <v>395270.7</v>
      </c>
      <c r="Q353">
        <v>2582870.7000000002</v>
      </c>
      <c r="R353">
        <v>3724037.9</v>
      </c>
      <c r="S353">
        <v>2720072.1</v>
      </c>
      <c r="T353">
        <v>1003965.8</v>
      </c>
      <c r="U353">
        <v>723029.6</v>
      </c>
      <c r="V353">
        <v>9083603.5999999996</v>
      </c>
      <c r="W353">
        <v>303803.09999999998</v>
      </c>
      <c r="X353">
        <v>3889550.7</v>
      </c>
      <c r="Y353">
        <v>4890249.8</v>
      </c>
      <c r="Z353">
        <v>15785782.9</v>
      </c>
    </row>
    <row r="354" spans="1:26" x14ac:dyDescent="0.25">
      <c r="A354" t="s">
        <v>379</v>
      </c>
      <c r="B354">
        <v>2019</v>
      </c>
      <c r="D354">
        <v>9691883.0999999996</v>
      </c>
      <c r="E354">
        <v>1530235.7</v>
      </c>
      <c r="F354">
        <v>4364742.7</v>
      </c>
      <c r="G354">
        <v>3796904.7</v>
      </c>
      <c r="H354">
        <v>5753311.5999999996</v>
      </c>
      <c r="I354">
        <v>2210470.6</v>
      </c>
      <c r="J354">
        <v>502273.2</v>
      </c>
      <c r="K354">
        <v>3040567.8</v>
      </c>
      <c r="L354">
        <v>1785470.1</v>
      </c>
      <c r="M354">
        <v>15445194.800000001</v>
      </c>
      <c r="O354">
        <v>2413019</v>
      </c>
      <c r="P354">
        <v>425000.4</v>
      </c>
      <c r="Q354">
        <v>1988018.6</v>
      </c>
      <c r="R354">
        <v>6446425.2999999998</v>
      </c>
      <c r="S354">
        <v>5316603.2</v>
      </c>
      <c r="T354">
        <v>1129822.1000000001</v>
      </c>
      <c r="U354">
        <v>791460.9</v>
      </c>
      <c r="V354">
        <v>6585750.5</v>
      </c>
      <c r="W354">
        <v>100688.8</v>
      </c>
      <c r="X354">
        <v>3745389.5</v>
      </c>
      <c r="Y354">
        <v>2739672.2</v>
      </c>
      <c r="Z354">
        <v>15445194.800000001</v>
      </c>
    </row>
    <row r="355" spans="1:26" x14ac:dyDescent="0.25">
      <c r="A355" t="s">
        <v>379</v>
      </c>
      <c r="B355">
        <v>2020</v>
      </c>
      <c r="D355">
        <v>9267832.3599999994</v>
      </c>
      <c r="E355">
        <v>1403374.92</v>
      </c>
      <c r="F355">
        <v>4105913.74</v>
      </c>
      <c r="G355">
        <v>3758543.71</v>
      </c>
      <c r="H355">
        <v>5575288.96</v>
      </c>
      <c r="I355">
        <v>2274115.79</v>
      </c>
      <c r="J355">
        <v>574318.44999999995</v>
      </c>
      <c r="K355">
        <v>2726854.72</v>
      </c>
      <c r="L355">
        <v>1706744.74</v>
      </c>
      <c r="M355">
        <v>14843121.32</v>
      </c>
      <c r="O355">
        <v>2138641.48</v>
      </c>
      <c r="P355">
        <v>420317.73</v>
      </c>
      <c r="Q355">
        <v>1718323.74</v>
      </c>
      <c r="R355">
        <v>5378445.9400000004</v>
      </c>
      <c r="S355">
        <v>4397704.5599999996</v>
      </c>
      <c r="T355">
        <v>980741.38</v>
      </c>
      <c r="U355">
        <v>774635.16</v>
      </c>
      <c r="V355">
        <v>7326033.9000000004</v>
      </c>
      <c r="W355">
        <v>90316.21</v>
      </c>
      <c r="X355">
        <v>4024860.73</v>
      </c>
      <c r="Y355">
        <v>3210856.96</v>
      </c>
      <c r="Z355">
        <v>14843121.32</v>
      </c>
    </row>
    <row r="356" spans="1:26" x14ac:dyDescent="0.25">
      <c r="A356" t="s">
        <v>701</v>
      </c>
      <c r="B356">
        <v>2011</v>
      </c>
      <c r="D356">
        <v>650049.28097161197</v>
      </c>
      <c r="E356">
        <v>37573.426080890902</v>
      </c>
      <c r="F356">
        <v>435292.01485458901</v>
      </c>
      <c r="G356">
        <v>177183.84003613199</v>
      </c>
      <c r="H356">
        <v>1510755.7129051001</v>
      </c>
      <c r="I356">
        <v>256918.69293242699</v>
      </c>
      <c r="J356">
        <v>487232.73736733198</v>
      </c>
      <c r="K356">
        <v>766604.28260534501</v>
      </c>
      <c r="L356">
        <v>400073.00701614399</v>
      </c>
      <c r="M356">
        <v>2160804.9938767198</v>
      </c>
      <c r="O356">
        <v>988545.52646669</v>
      </c>
      <c r="R356">
        <v>1168874.9101593799</v>
      </c>
      <c r="S356">
        <v>276299.66996689298</v>
      </c>
      <c r="T356">
        <v>892575.24019248504</v>
      </c>
      <c r="U356">
        <v>885355.96677727695</v>
      </c>
      <c r="V356">
        <v>3384.5572506475501</v>
      </c>
      <c r="W356">
        <v>0</v>
      </c>
      <c r="X356">
        <v>0</v>
      </c>
      <c r="Y356">
        <v>3384.5572506475501</v>
      </c>
      <c r="Z356">
        <v>2160804.9938767198</v>
      </c>
    </row>
    <row r="357" spans="1:26" x14ac:dyDescent="0.25">
      <c r="A357" t="s">
        <v>701</v>
      </c>
      <c r="B357">
        <v>2012</v>
      </c>
      <c r="D357">
        <v>647067.84808747005</v>
      </c>
      <c r="E357">
        <v>30059.148659607101</v>
      </c>
      <c r="F357">
        <v>434215.92278517399</v>
      </c>
      <c r="G357">
        <v>182792.77664268899</v>
      </c>
      <c r="H357">
        <v>1357158.2293843599</v>
      </c>
      <c r="I357">
        <v>224737.78495609801</v>
      </c>
      <c r="J357">
        <v>439919.337315279</v>
      </c>
      <c r="K357">
        <v>692501.10711298301</v>
      </c>
      <c r="L357">
        <v>365478.97894014098</v>
      </c>
      <c r="M357">
        <v>2004226.07747183</v>
      </c>
      <c r="O357">
        <v>895699.89207469404</v>
      </c>
      <c r="R357">
        <v>1102219.1597110101</v>
      </c>
      <c r="S357">
        <v>332363.97302710603</v>
      </c>
      <c r="T357">
        <v>769855.18668390205</v>
      </c>
      <c r="U357">
        <v>763391.48097277503</v>
      </c>
      <c r="V357">
        <v>6307.0256861286198</v>
      </c>
      <c r="W357">
        <v>0</v>
      </c>
      <c r="X357">
        <v>0</v>
      </c>
      <c r="Y357">
        <v>6307.0256861286198</v>
      </c>
      <c r="Z357">
        <v>2004226.07747183</v>
      </c>
    </row>
    <row r="358" spans="1:26" x14ac:dyDescent="0.25">
      <c r="A358" t="s">
        <v>701</v>
      </c>
      <c r="B358">
        <v>2013</v>
      </c>
      <c r="D358">
        <v>816693.08430588199</v>
      </c>
      <c r="E358">
        <v>38405.692583936303</v>
      </c>
      <c r="F358">
        <v>516478.86227321299</v>
      </c>
      <c r="G358">
        <v>261808.52944873201</v>
      </c>
      <c r="H358">
        <v>1470224.0132415399</v>
      </c>
      <c r="I358">
        <v>250642.87796938399</v>
      </c>
      <c r="J358">
        <v>486367.16871371801</v>
      </c>
      <c r="K358">
        <v>733213.96655843896</v>
      </c>
      <c r="L358">
        <v>396785.03952511703</v>
      </c>
      <c r="M358">
        <v>2286917.0975474198</v>
      </c>
      <c r="O358">
        <v>967913.12802343804</v>
      </c>
      <c r="R358">
        <v>1308700.1212919001</v>
      </c>
      <c r="S358">
        <v>534666.964151597</v>
      </c>
      <c r="T358">
        <v>774033.15714030503</v>
      </c>
      <c r="U358">
        <v>768139.30928211403</v>
      </c>
      <c r="V358">
        <v>10303.848232083301</v>
      </c>
      <c r="W358">
        <v>0</v>
      </c>
      <c r="X358">
        <v>0</v>
      </c>
      <c r="Y358">
        <v>10303.848232083301</v>
      </c>
      <c r="Z358">
        <v>2286917.0975474198</v>
      </c>
    </row>
    <row r="359" spans="1:26" x14ac:dyDescent="0.25">
      <c r="A359" t="s">
        <v>701</v>
      </c>
      <c r="B359">
        <v>2014</v>
      </c>
      <c r="D359">
        <v>731181.48734783998</v>
      </c>
      <c r="E359">
        <v>39955.460397803297</v>
      </c>
      <c r="F359">
        <v>460288.33055914298</v>
      </c>
      <c r="G359">
        <v>230937.69639089401</v>
      </c>
      <c r="H359">
        <v>1372556.11567856</v>
      </c>
      <c r="I359">
        <v>214491.99987494899</v>
      </c>
      <c r="J359">
        <v>441401.69004364201</v>
      </c>
      <c r="K359">
        <v>716662.42575996905</v>
      </c>
      <c r="L359">
        <v>389365.54418215901</v>
      </c>
      <c r="M359">
        <v>2103737.6030263999</v>
      </c>
      <c r="O359">
        <v>902853.34646640497</v>
      </c>
      <c r="R359">
        <v>795022.03766166104</v>
      </c>
      <c r="S359">
        <v>64361.952092033702</v>
      </c>
      <c r="T359">
        <v>730660.085569627</v>
      </c>
      <c r="U359">
        <v>726022.24531233998</v>
      </c>
      <c r="V359">
        <v>405862.21889833501</v>
      </c>
      <c r="W359">
        <v>0</v>
      </c>
      <c r="X359">
        <v>0</v>
      </c>
      <c r="Y359">
        <v>405862.21889833501</v>
      </c>
      <c r="Z359">
        <v>2103737.6030263999</v>
      </c>
    </row>
    <row r="360" spans="1:26" x14ac:dyDescent="0.25">
      <c r="A360" t="s">
        <v>701</v>
      </c>
      <c r="B360">
        <v>2015</v>
      </c>
      <c r="D360">
        <v>772602.98426199704</v>
      </c>
      <c r="E360">
        <v>37008.202176165003</v>
      </c>
      <c r="F360">
        <v>475767.76174715499</v>
      </c>
      <c r="G360">
        <v>259827.020338678</v>
      </c>
      <c r="H360">
        <v>1464724.8537523099</v>
      </c>
      <c r="I360">
        <v>238861.76061821001</v>
      </c>
      <c r="J360">
        <v>498350.79165442899</v>
      </c>
      <c r="K360">
        <v>727512.30147967394</v>
      </c>
      <c r="L360">
        <v>394375.47582109401</v>
      </c>
      <c r="M360">
        <v>2237327.8380143102</v>
      </c>
      <c r="O360">
        <v>940521.50970374397</v>
      </c>
      <c r="R360">
        <v>673893.40942512394</v>
      </c>
      <c r="S360">
        <v>0</v>
      </c>
      <c r="T360">
        <v>673893.40942512394</v>
      </c>
      <c r="U360">
        <v>669512.56003771699</v>
      </c>
      <c r="V360">
        <v>622912.91888544196</v>
      </c>
      <c r="W360">
        <v>0</v>
      </c>
      <c r="X360">
        <v>91902.215605462799</v>
      </c>
      <c r="Y360">
        <v>531010.70327997894</v>
      </c>
      <c r="Z360">
        <v>2237327.8380143102</v>
      </c>
    </row>
    <row r="361" spans="1:26" x14ac:dyDescent="0.25">
      <c r="A361" t="s">
        <v>701</v>
      </c>
      <c r="B361">
        <v>2016</v>
      </c>
      <c r="D361">
        <v>830541.87264952401</v>
      </c>
      <c r="E361">
        <v>44341.950167700597</v>
      </c>
      <c r="F361">
        <v>518372.57786694501</v>
      </c>
      <c r="G361">
        <v>267827.34461487801</v>
      </c>
      <c r="H361">
        <v>1658390.6651892001</v>
      </c>
      <c r="I361">
        <v>278826.23651455302</v>
      </c>
      <c r="J361">
        <v>554829.87590906001</v>
      </c>
      <c r="K361">
        <v>824734.552765587</v>
      </c>
      <c r="L361">
        <v>443645.80381422001</v>
      </c>
      <c r="M361">
        <v>2488932.5378387198</v>
      </c>
      <c r="O361">
        <v>1019341.34001245</v>
      </c>
      <c r="R361">
        <v>717838.02756147995</v>
      </c>
      <c r="S361">
        <v>0</v>
      </c>
      <c r="T361">
        <v>717838.02756147995</v>
      </c>
      <c r="U361">
        <v>713754.81585937098</v>
      </c>
      <c r="V361">
        <v>751753.17026479798</v>
      </c>
      <c r="W361">
        <v>0</v>
      </c>
      <c r="X361">
        <v>163798.552111039</v>
      </c>
      <c r="Y361">
        <v>587954.61815375998</v>
      </c>
      <c r="Z361">
        <v>2488932.5378387198</v>
      </c>
    </row>
    <row r="362" spans="1:26" x14ac:dyDescent="0.25">
      <c r="A362" t="s">
        <v>701</v>
      </c>
      <c r="B362">
        <v>2017</v>
      </c>
      <c r="D362">
        <v>1073278.2971637601</v>
      </c>
      <c r="E362">
        <v>52645.813882999399</v>
      </c>
      <c r="F362">
        <v>580621.389592733</v>
      </c>
      <c r="G362">
        <v>440011.09368803003</v>
      </c>
      <c r="H362">
        <v>1415171.3775693299</v>
      </c>
      <c r="I362">
        <v>320698.37769202201</v>
      </c>
      <c r="J362">
        <v>527027.38036338799</v>
      </c>
      <c r="K362">
        <v>567445.61951392202</v>
      </c>
      <c r="L362">
        <v>290091.48182687798</v>
      </c>
      <c r="M362">
        <v>2488449.6747331</v>
      </c>
      <c r="O362">
        <v>1076547.60982487</v>
      </c>
      <c r="R362">
        <v>911090.618835459</v>
      </c>
      <c r="S362">
        <v>163702.82790825801</v>
      </c>
      <c r="T362">
        <v>747387.7909272</v>
      </c>
      <c r="U362">
        <v>743418.24160507205</v>
      </c>
      <c r="V362">
        <v>500811.446072769</v>
      </c>
      <c r="W362">
        <v>0</v>
      </c>
      <c r="X362">
        <v>0</v>
      </c>
      <c r="Y362">
        <v>500811.446072769</v>
      </c>
      <c r="Z362">
        <v>2488449.6747331</v>
      </c>
    </row>
    <row r="363" spans="1:26" x14ac:dyDescent="0.25">
      <c r="A363" t="s">
        <v>701</v>
      </c>
      <c r="B363">
        <v>2018</v>
      </c>
      <c r="D363">
        <v>1053863.9413327901</v>
      </c>
      <c r="E363">
        <v>58694.595168424603</v>
      </c>
      <c r="F363">
        <v>568841.00840239204</v>
      </c>
      <c r="G363">
        <v>426328.33776197099</v>
      </c>
      <c r="H363">
        <v>1443807.17815671</v>
      </c>
      <c r="I363">
        <v>329319.94638824702</v>
      </c>
      <c r="J363">
        <v>521788.92345067998</v>
      </c>
      <c r="K363">
        <v>592698.30831777898</v>
      </c>
      <c r="L363">
        <v>339738.56541747903</v>
      </c>
      <c r="M363">
        <v>2497671.1194894901</v>
      </c>
      <c r="O363">
        <v>1080236.2680156401</v>
      </c>
      <c r="R363">
        <v>766103.38858252799</v>
      </c>
      <c r="S363">
        <v>0</v>
      </c>
      <c r="T363">
        <v>766103.38858252799</v>
      </c>
      <c r="U363">
        <v>762406.02809458994</v>
      </c>
      <c r="V363">
        <v>651331.46289133001</v>
      </c>
      <c r="Y363">
        <v>492225.212494971</v>
      </c>
      <c r="Z363">
        <v>2497671.1194894901</v>
      </c>
    </row>
    <row r="364" spans="1:26" x14ac:dyDescent="0.25">
      <c r="A364" t="s">
        <v>701</v>
      </c>
      <c r="B364">
        <v>2019</v>
      </c>
      <c r="D364">
        <v>1023786.27998704</v>
      </c>
      <c r="E364">
        <v>59205.197780261398</v>
      </c>
      <c r="F364">
        <v>538299.41016468895</v>
      </c>
      <c r="G364">
        <v>426281.67204208899</v>
      </c>
      <c r="H364">
        <v>1398765.28131137</v>
      </c>
      <c r="I364">
        <v>281912.37839583802</v>
      </c>
      <c r="J364">
        <v>508106.17986957298</v>
      </c>
      <c r="K364">
        <v>608746.72304595704</v>
      </c>
      <c r="L364">
        <v>408803.20823540498</v>
      </c>
      <c r="M364">
        <v>2422551.5612984099</v>
      </c>
      <c r="O364">
        <v>1089265.11211412</v>
      </c>
      <c r="R364">
        <v>808178.36071316898</v>
      </c>
      <c r="S364">
        <v>0</v>
      </c>
      <c r="T364">
        <v>808178.36071316898</v>
      </c>
      <c r="U364">
        <v>804617.183176919</v>
      </c>
      <c r="V364">
        <v>525108.08847111603</v>
      </c>
      <c r="Y364">
        <v>431993.41323728301</v>
      </c>
      <c r="Z364">
        <v>2422551.5612984099</v>
      </c>
    </row>
    <row r="365" spans="1:26" x14ac:dyDescent="0.25">
      <c r="A365" t="s">
        <v>701</v>
      </c>
      <c r="B365">
        <v>2020</v>
      </c>
      <c r="D365">
        <v>1056475.8809024801</v>
      </c>
      <c r="E365">
        <v>71062.508262162199</v>
      </c>
      <c r="F365">
        <v>507708.94343704899</v>
      </c>
      <c r="G365">
        <v>477704.42920327099</v>
      </c>
      <c r="H365">
        <v>1878369.9374352</v>
      </c>
      <c r="I365">
        <v>288905.32874487201</v>
      </c>
      <c r="J365">
        <v>623986.22251662996</v>
      </c>
      <c r="K365">
        <v>965478.38617369905</v>
      </c>
      <c r="L365">
        <v>724524.66708094405</v>
      </c>
      <c r="M365">
        <v>2934845.8183376798</v>
      </c>
      <c r="O365">
        <v>1247873.16901864</v>
      </c>
      <c r="R365">
        <v>1029606.22865926</v>
      </c>
      <c r="S365">
        <v>0</v>
      </c>
      <c r="T365">
        <v>1029606.22865926</v>
      </c>
      <c r="U365">
        <v>1025868.4841932</v>
      </c>
      <c r="V365">
        <v>657366.42065978097</v>
      </c>
      <c r="Y365">
        <v>529602.78287413204</v>
      </c>
      <c r="Z365">
        <v>2934845.8183376798</v>
      </c>
    </row>
    <row r="366" spans="1:26" x14ac:dyDescent="0.25">
      <c r="A366" t="s">
        <v>702</v>
      </c>
      <c r="B366">
        <v>2011</v>
      </c>
      <c r="D366">
        <v>484663.109</v>
      </c>
      <c r="E366">
        <v>4458.8220000000001</v>
      </c>
      <c r="F366">
        <v>467078.67099999997</v>
      </c>
      <c r="G366">
        <v>13125.617</v>
      </c>
      <c r="H366">
        <v>1290420.6669999999</v>
      </c>
      <c r="I366">
        <v>439108.99</v>
      </c>
      <c r="J366">
        <v>299559.163</v>
      </c>
      <c r="K366">
        <v>551752.51300000004</v>
      </c>
      <c r="L366">
        <v>243610.49600000001</v>
      </c>
      <c r="M366">
        <v>1775083.7760000001</v>
      </c>
      <c r="O366">
        <v>1030213.598</v>
      </c>
      <c r="P366">
        <v>61460.245000000003</v>
      </c>
      <c r="Q366">
        <v>968753.353</v>
      </c>
      <c r="R366">
        <v>260451.25899999999</v>
      </c>
      <c r="S366">
        <v>11233.797</v>
      </c>
      <c r="T366">
        <v>249217.462</v>
      </c>
      <c r="U366">
        <v>235914.383</v>
      </c>
      <c r="V366">
        <v>484418.91899999999</v>
      </c>
      <c r="W366">
        <v>0</v>
      </c>
      <c r="X366">
        <v>65265.654000000002</v>
      </c>
      <c r="Y366">
        <v>419153.26500000001</v>
      </c>
      <c r="Z366">
        <v>1775083.7760000001</v>
      </c>
    </row>
    <row r="367" spans="1:26" x14ac:dyDescent="0.25">
      <c r="A367" t="s">
        <v>702</v>
      </c>
      <c r="B367">
        <v>2012</v>
      </c>
      <c r="D367">
        <v>513324.772</v>
      </c>
      <c r="E367">
        <v>7200.2870000000003</v>
      </c>
      <c r="F367">
        <v>493193.77899999998</v>
      </c>
      <c r="G367">
        <v>12930.705</v>
      </c>
      <c r="H367">
        <v>1382034.517</v>
      </c>
      <c r="I367">
        <v>426300.723</v>
      </c>
      <c r="J367">
        <v>323945.06900000002</v>
      </c>
      <c r="K367">
        <v>631788.72499999998</v>
      </c>
      <c r="L367">
        <v>281252.79499999998</v>
      </c>
      <c r="M367">
        <v>1895359.2890000001</v>
      </c>
      <c r="O367">
        <v>1137836.1299999999</v>
      </c>
      <c r="P367">
        <v>62671.498</v>
      </c>
      <c r="Q367">
        <v>1075164.632</v>
      </c>
      <c r="R367">
        <v>268104.83899999998</v>
      </c>
      <c r="S367">
        <v>8725.3250000000007</v>
      </c>
      <c r="T367">
        <v>259379.51300000001</v>
      </c>
      <c r="U367">
        <v>242246.443</v>
      </c>
      <c r="V367">
        <v>489418.32</v>
      </c>
      <c r="W367">
        <v>0</v>
      </c>
      <c r="X367">
        <v>67323.267000000007</v>
      </c>
      <c r="Y367">
        <v>422095.054</v>
      </c>
      <c r="Z367">
        <v>1895359.2890000001</v>
      </c>
    </row>
    <row r="368" spans="1:26" x14ac:dyDescent="0.25">
      <c r="A368" t="s">
        <v>702</v>
      </c>
      <c r="B368">
        <v>2013</v>
      </c>
      <c r="D368">
        <v>498417.31699999998</v>
      </c>
      <c r="E368">
        <v>6236.9129999999996</v>
      </c>
      <c r="F368">
        <v>480388.33</v>
      </c>
      <c r="G368">
        <v>11792.074000000001</v>
      </c>
      <c r="H368">
        <v>1555197.4380000001</v>
      </c>
      <c r="I368">
        <v>463258.84499999997</v>
      </c>
      <c r="J368">
        <v>333420.19</v>
      </c>
      <c r="K368">
        <v>758518.40399999998</v>
      </c>
      <c r="L368">
        <v>380191.48</v>
      </c>
      <c r="M368">
        <v>2053614.7560000001</v>
      </c>
      <c r="O368">
        <v>1237647.469</v>
      </c>
      <c r="P368">
        <v>65507.248</v>
      </c>
      <c r="Q368">
        <v>1172140.2209999999</v>
      </c>
      <c r="R368">
        <v>271117.033</v>
      </c>
      <c r="S368">
        <v>0</v>
      </c>
      <c r="T368">
        <v>271117.033</v>
      </c>
      <c r="U368">
        <v>252594.921</v>
      </c>
      <c r="V368">
        <v>544850.25399999996</v>
      </c>
      <c r="W368">
        <v>1126.2539999999999</v>
      </c>
      <c r="X368">
        <v>76290.567999999999</v>
      </c>
      <c r="Y368">
        <v>467433.43199999997</v>
      </c>
      <c r="Z368">
        <v>2053614.7560000001</v>
      </c>
    </row>
    <row r="369" spans="1:26" x14ac:dyDescent="0.25">
      <c r="A369" t="s">
        <v>702</v>
      </c>
      <c r="B369">
        <v>2014</v>
      </c>
      <c r="D369">
        <v>439284.03830000001</v>
      </c>
      <c r="E369">
        <v>4656.1098000000002</v>
      </c>
      <c r="F369">
        <v>417196.8518</v>
      </c>
      <c r="G369">
        <v>17431.0766</v>
      </c>
      <c r="H369">
        <v>1543589.2964999999</v>
      </c>
      <c r="I369">
        <v>467583.14490000001</v>
      </c>
      <c r="J369">
        <v>300748.48959999997</v>
      </c>
      <c r="K369">
        <v>775257.66200000001</v>
      </c>
      <c r="L369">
        <v>351872.1679</v>
      </c>
      <c r="M369">
        <v>1982873.3348000001</v>
      </c>
      <c r="O369">
        <v>1197299.0836</v>
      </c>
      <c r="P369">
        <v>57669.7785</v>
      </c>
      <c r="Q369">
        <v>1139629.3051</v>
      </c>
      <c r="R369">
        <v>232388.1863</v>
      </c>
      <c r="S369">
        <v>0</v>
      </c>
      <c r="T369">
        <v>232388.1863</v>
      </c>
      <c r="U369">
        <v>217112.99170000001</v>
      </c>
      <c r="V369">
        <v>553186.0649</v>
      </c>
      <c r="W369">
        <v>166.29169999999999</v>
      </c>
      <c r="X369">
        <v>67968.128200000006</v>
      </c>
      <c r="Y369">
        <v>485051.64500000002</v>
      </c>
      <c r="Z369">
        <v>1982873.3348000001</v>
      </c>
    </row>
    <row r="370" spans="1:26" x14ac:dyDescent="0.25">
      <c r="A370" t="s">
        <v>702</v>
      </c>
      <c r="B370">
        <v>2015</v>
      </c>
      <c r="D370">
        <v>393102.72200000001</v>
      </c>
      <c r="E370">
        <v>6550.7129999999997</v>
      </c>
      <c r="F370">
        <v>371014.12699999998</v>
      </c>
      <c r="G370">
        <v>15537.882</v>
      </c>
      <c r="H370">
        <v>1539293.233</v>
      </c>
      <c r="I370">
        <v>458961.29700000002</v>
      </c>
      <c r="J370">
        <v>289873.70400000003</v>
      </c>
      <c r="K370">
        <v>790458.23300000001</v>
      </c>
      <c r="L370">
        <v>380913.23499999999</v>
      </c>
      <c r="M370">
        <v>1932395.9550000001</v>
      </c>
      <c r="O370">
        <v>1162338.3149999999</v>
      </c>
      <c r="P370">
        <v>51713.247000000003</v>
      </c>
      <c r="Q370">
        <v>1110625.068</v>
      </c>
      <c r="R370">
        <v>215465.34299999999</v>
      </c>
      <c r="S370">
        <v>0</v>
      </c>
      <c r="T370">
        <v>215465.34299999999</v>
      </c>
      <c r="U370">
        <v>201719.01800000001</v>
      </c>
      <c r="V370">
        <v>554592.29700000002</v>
      </c>
      <c r="W370">
        <v>3404.953</v>
      </c>
      <c r="X370">
        <v>65637.805999999997</v>
      </c>
      <c r="Y370">
        <v>485549.53899999999</v>
      </c>
      <c r="Z370">
        <v>1932395.9550000001</v>
      </c>
    </row>
    <row r="371" spans="1:26" x14ac:dyDescent="0.25">
      <c r="A371" t="s">
        <v>702</v>
      </c>
      <c r="B371">
        <v>2016</v>
      </c>
      <c r="D371">
        <v>385198</v>
      </c>
      <c r="E371">
        <v>13393.14</v>
      </c>
      <c r="F371">
        <v>354004.8</v>
      </c>
      <c r="G371">
        <v>17800.04</v>
      </c>
      <c r="H371">
        <v>1614776</v>
      </c>
      <c r="I371">
        <v>467921.1</v>
      </c>
      <c r="J371">
        <v>316195.20000000001</v>
      </c>
      <c r="K371">
        <v>830659.9</v>
      </c>
      <c r="L371">
        <v>445405.6</v>
      </c>
      <c r="M371">
        <v>1999974</v>
      </c>
      <c r="O371">
        <v>1169475</v>
      </c>
      <c r="P371">
        <v>50069.73</v>
      </c>
      <c r="Q371">
        <v>1119405</v>
      </c>
      <c r="R371">
        <v>215275.9</v>
      </c>
      <c r="S371">
        <v>0</v>
      </c>
      <c r="T371">
        <v>215275.9</v>
      </c>
      <c r="U371">
        <v>204042.9</v>
      </c>
      <c r="V371">
        <v>615223.80000000005</v>
      </c>
      <c r="W371">
        <v>1.413548</v>
      </c>
      <c r="X371">
        <v>79150.33</v>
      </c>
      <c r="Y371">
        <v>536072</v>
      </c>
      <c r="Z371">
        <v>1999974</v>
      </c>
    </row>
    <row r="372" spans="1:26" x14ac:dyDescent="0.25">
      <c r="A372" t="s">
        <v>702</v>
      </c>
      <c r="B372">
        <v>2017</v>
      </c>
      <c r="D372">
        <v>659465.53899999999</v>
      </c>
      <c r="E372">
        <v>174028.49900000001</v>
      </c>
      <c r="F372">
        <v>472312.81699999998</v>
      </c>
      <c r="G372">
        <v>13124.223</v>
      </c>
      <c r="H372">
        <v>1918691.0549999999</v>
      </c>
      <c r="I372">
        <v>635057.33600000001</v>
      </c>
      <c r="J372">
        <v>410931.40100000001</v>
      </c>
      <c r="K372">
        <v>872702.31799999997</v>
      </c>
      <c r="L372">
        <v>546956.57900000003</v>
      </c>
      <c r="M372">
        <v>2578156.594</v>
      </c>
      <c r="O372">
        <v>1407228.19</v>
      </c>
      <c r="P372">
        <v>56966.73</v>
      </c>
      <c r="Q372">
        <v>1350261.4609999999</v>
      </c>
      <c r="R372">
        <v>292414.61700000003</v>
      </c>
      <c r="S372">
        <v>14838.933999999999</v>
      </c>
      <c r="T372">
        <v>277575.68300000002</v>
      </c>
      <c r="U372">
        <v>256482.783</v>
      </c>
      <c r="V372">
        <v>878513.78700000001</v>
      </c>
      <c r="W372">
        <v>4407.9269999999997</v>
      </c>
      <c r="X372">
        <v>115199.686</v>
      </c>
      <c r="Y372">
        <v>758906.17299999995</v>
      </c>
      <c r="Z372">
        <v>2578156.594</v>
      </c>
    </row>
    <row r="373" spans="1:26" x14ac:dyDescent="0.25">
      <c r="A373" t="s">
        <v>702</v>
      </c>
      <c r="B373">
        <v>2018</v>
      </c>
      <c r="D373">
        <v>745676.31299999997</v>
      </c>
      <c r="E373">
        <v>148002.12899999999</v>
      </c>
      <c r="F373">
        <v>495802.77299999999</v>
      </c>
      <c r="G373">
        <v>101871.41099999999</v>
      </c>
      <c r="H373">
        <v>1674924.906</v>
      </c>
      <c r="I373">
        <v>586422.11</v>
      </c>
      <c r="J373">
        <v>382086.342</v>
      </c>
      <c r="K373">
        <v>706416.45400000003</v>
      </c>
      <c r="L373">
        <v>383008.78700000001</v>
      </c>
      <c r="M373">
        <v>2420601.219</v>
      </c>
      <c r="O373">
        <v>1411682.098</v>
      </c>
      <c r="P373">
        <v>54387.527000000002</v>
      </c>
      <c r="Q373">
        <v>1357294.571</v>
      </c>
      <c r="R373">
        <v>277542.59899999999</v>
      </c>
      <c r="S373">
        <v>11604.581</v>
      </c>
      <c r="T373">
        <v>265938.01799999998</v>
      </c>
      <c r="U373">
        <v>247604.33900000001</v>
      </c>
      <c r="V373">
        <v>731376.522</v>
      </c>
      <c r="W373">
        <v>4737.4260000000004</v>
      </c>
      <c r="X373">
        <v>106670.829</v>
      </c>
      <c r="Y373">
        <v>619968.26699999999</v>
      </c>
      <c r="Z373">
        <v>2420601.219</v>
      </c>
    </row>
    <row r="374" spans="1:26" x14ac:dyDescent="0.25">
      <c r="A374" t="s">
        <v>702</v>
      </c>
      <c r="B374">
        <v>2019</v>
      </c>
      <c r="D374">
        <v>788139.59900000005</v>
      </c>
      <c r="E374">
        <v>126374.92600000001</v>
      </c>
      <c r="F374">
        <v>550259.57900000003</v>
      </c>
      <c r="G374">
        <v>111505.094</v>
      </c>
      <c r="H374">
        <v>1675460.2930000001</v>
      </c>
      <c r="I374">
        <v>587289.78899999999</v>
      </c>
      <c r="J374">
        <v>393816.58600000001</v>
      </c>
      <c r="K374">
        <v>694353.91799999995</v>
      </c>
      <c r="L374">
        <v>348981.49800000002</v>
      </c>
      <c r="M374">
        <v>2463599.892</v>
      </c>
      <c r="O374">
        <v>1438003.61</v>
      </c>
      <c r="P374">
        <v>53361.493000000002</v>
      </c>
      <c r="Q374">
        <v>1384642.1170000001</v>
      </c>
      <c r="R374">
        <v>277317.31900000002</v>
      </c>
      <c r="S374">
        <v>7560.4290000000001</v>
      </c>
      <c r="T374">
        <v>269756.89</v>
      </c>
      <c r="U374">
        <v>250250.85800000001</v>
      </c>
      <c r="V374">
        <v>748278.96200000006</v>
      </c>
      <c r="W374">
        <v>6222.5119999999997</v>
      </c>
      <c r="X374">
        <v>111333.448</v>
      </c>
      <c r="Y374">
        <v>630723.00199999998</v>
      </c>
      <c r="Z374">
        <v>2463599.892</v>
      </c>
    </row>
    <row r="375" spans="1:26" x14ac:dyDescent="0.25">
      <c r="A375" t="s">
        <v>702</v>
      </c>
      <c r="B375">
        <v>2020</v>
      </c>
      <c r="D375">
        <v>802765.17099999997</v>
      </c>
      <c r="E375">
        <v>112112.34</v>
      </c>
      <c r="F375">
        <v>563320.00300000003</v>
      </c>
      <c r="G375">
        <v>127332.829</v>
      </c>
      <c r="H375">
        <v>2143722.449</v>
      </c>
      <c r="I375">
        <v>584128.42700000003</v>
      </c>
      <c r="J375">
        <v>458141.42099999997</v>
      </c>
      <c r="K375">
        <v>1101452.601</v>
      </c>
      <c r="L375">
        <v>582374.94499999995</v>
      </c>
      <c r="M375">
        <v>2946487.62</v>
      </c>
      <c r="O375">
        <v>1610267.142</v>
      </c>
      <c r="P375">
        <v>58287.216999999997</v>
      </c>
      <c r="Q375">
        <v>1551979.925</v>
      </c>
      <c r="R375">
        <v>359226.04399999999</v>
      </c>
      <c r="S375">
        <v>7199.3919999999998</v>
      </c>
      <c r="T375">
        <v>352026.65299999999</v>
      </c>
      <c r="U375">
        <v>331431.69099999999</v>
      </c>
      <c r="V375">
        <v>976994.43299999996</v>
      </c>
      <c r="W375">
        <v>3015.5309999999999</v>
      </c>
      <c r="X375">
        <v>146638.72200000001</v>
      </c>
      <c r="Y375">
        <v>827340.18</v>
      </c>
      <c r="Z375">
        <v>2946487.62</v>
      </c>
    </row>
    <row r="376" spans="1:26" x14ac:dyDescent="0.25">
      <c r="A376" t="s">
        <v>703</v>
      </c>
      <c r="B376">
        <v>2011</v>
      </c>
      <c r="D376">
        <v>3708428.68</v>
      </c>
      <c r="E376">
        <v>330943.34999999998</v>
      </c>
      <c r="F376">
        <v>2915961.92</v>
      </c>
      <c r="G376">
        <v>461523.41</v>
      </c>
      <c r="H376">
        <v>1564965.72</v>
      </c>
      <c r="I376">
        <v>77074.44</v>
      </c>
      <c r="J376">
        <v>614040.52</v>
      </c>
      <c r="K376">
        <v>873850.76</v>
      </c>
      <c r="L376">
        <v>491802.89</v>
      </c>
      <c r="M376">
        <v>5273394.4000000004</v>
      </c>
      <c r="O376">
        <v>1420175.58</v>
      </c>
      <c r="P376">
        <v>218156.25</v>
      </c>
      <c r="Q376">
        <v>1202019.33</v>
      </c>
      <c r="R376">
        <v>2693847.8</v>
      </c>
      <c r="S376">
        <v>1860496.38</v>
      </c>
      <c r="T376">
        <v>833351.42</v>
      </c>
      <c r="U376">
        <v>178740.44</v>
      </c>
      <c r="V376">
        <v>1159371.02</v>
      </c>
      <c r="W376">
        <v>391926.4</v>
      </c>
      <c r="X376">
        <v>435201.81</v>
      </c>
      <c r="Y376">
        <v>332242.81</v>
      </c>
      <c r="Z376">
        <v>5273394.4000000004</v>
      </c>
    </row>
    <row r="377" spans="1:26" x14ac:dyDescent="0.25">
      <c r="A377" t="s">
        <v>703</v>
      </c>
      <c r="B377">
        <v>2012</v>
      </c>
      <c r="D377">
        <v>4094990.1</v>
      </c>
      <c r="E377">
        <v>342802.8</v>
      </c>
      <c r="F377">
        <v>3345046.7</v>
      </c>
      <c r="G377">
        <v>407140.6</v>
      </c>
      <c r="H377">
        <v>1629339.1</v>
      </c>
      <c r="I377">
        <v>67260.3</v>
      </c>
      <c r="J377">
        <v>622753.4</v>
      </c>
      <c r="K377">
        <v>939325.4</v>
      </c>
      <c r="L377">
        <v>567467.9</v>
      </c>
      <c r="M377">
        <v>5724329.2000000002</v>
      </c>
      <c r="O377">
        <v>1759504.3</v>
      </c>
      <c r="P377">
        <v>227857.7</v>
      </c>
      <c r="Q377">
        <v>1531646.6</v>
      </c>
      <c r="R377">
        <v>2365056.4</v>
      </c>
      <c r="S377">
        <v>1504262.5</v>
      </c>
      <c r="T377">
        <v>860793.8</v>
      </c>
      <c r="U377">
        <v>197031.2</v>
      </c>
      <c r="V377">
        <v>1599768.5</v>
      </c>
      <c r="W377">
        <v>555493.1</v>
      </c>
      <c r="X377">
        <v>528003.6</v>
      </c>
      <c r="Y377">
        <v>516271.8</v>
      </c>
      <c r="Z377">
        <v>5724329.2000000002</v>
      </c>
    </row>
    <row r="378" spans="1:26" x14ac:dyDescent="0.25">
      <c r="A378" t="s">
        <v>703</v>
      </c>
      <c r="B378">
        <v>2013</v>
      </c>
      <c r="D378">
        <v>3914803.03</v>
      </c>
      <c r="E378">
        <v>323546.7</v>
      </c>
      <c r="F378">
        <v>3256670.57</v>
      </c>
      <c r="G378">
        <v>334585.76</v>
      </c>
      <c r="H378">
        <v>1295090.24</v>
      </c>
      <c r="I378">
        <v>81906.53</v>
      </c>
      <c r="J378">
        <v>486034.76</v>
      </c>
      <c r="K378">
        <v>727148.96</v>
      </c>
      <c r="L378">
        <v>468083.85</v>
      </c>
      <c r="M378">
        <v>5209893.28</v>
      </c>
      <c r="O378">
        <v>1680477.35</v>
      </c>
      <c r="P378">
        <v>212301.65</v>
      </c>
      <c r="Q378">
        <v>1468175.71</v>
      </c>
      <c r="R378">
        <v>2202439.1</v>
      </c>
      <c r="S378">
        <v>1465213.67</v>
      </c>
      <c r="T378">
        <v>737225.43</v>
      </c>
      <c r="U378">
        <v>207481.1</v>
      </c>
      <c r="V378">
        <v>1326976.83</v>
      </c>
      <c r="W378">
        <v>365845.71</v>
      </c>
      <c r="X378">
        <v>514049.55</v>
      </c>
      <c r="Y378">
        <v>447081.56</v>
      </c>
      <c r="Z378">
        <v>5209893.28</v>
      </c>
    </row>
    <row r="379" spans="1:26" x14ac:dyDescent="0.25">
      <c r="A379" t="s">
        <v>703</v>
      </c>
      <c r="B379">
        <v>2014</v>
      </c>
      <c r="D379">
        <v>3935713.8</v>
      </c>
      <c r="E379">
        <v>254179.28</v>
      </c>
      <c r="F379">
        <v>2835935.4</v>
      </c>
      <c r="G379">
        <v>845599.12</v>
      </c>
      <c r="H379">
        <v>1199719.25</v>
      </c>
      <c r="I379">
        <v>82905.56</v>
      </c>
      <c r="J379">
        <v>411604.96</v>
      </c>
      <c r="K379">
        <v>705208.72</v>
      </c>
      <c r="L379">
        <v>294987.33</v>
      </c>
      <c r="M379">
        <v>5135433.04</v>
      </c>
      <c r="O379">
        <v>1472439.49</v>
      </c>
      <c r="P379">
        <v>189018.15</v>
      </c>
      <c r="Q379">
        <v>1283421.3400000001</v>
      </c>
      <c r="R379">
        <v>2477083.13</v>
      </c>
      <c r="S379">
        <v>1549276.39</v>
      </c>
      <c r="T379">
        <v>927806.74</v>
      </c>
      <c r="U379">
        <v>188696.62</v>
      </c>
      <c r="V379">
        <v>1185910.43</v>
      </c>
      <c r="W379">
        <v>242686.12</v>
      </c>
      <c r="X379">
        <v>432945.56</v>
      </c>
      <c r="Y379">
        <v>510278.75</v>
      </c>
      <c r="Z379">
        <v>5135433.04</v>
      </c>
    </row>
    <row r="380" spans="1:26" x14ac:dyDescent="0.25">
      <c r="A380" t="s">
        <v>703</v>
      </c>
      <c r="B380">
        <v>2015</v>
      </c>
      <c r="D380">
        <v>4002668.1</v>
      </c>
      <c r="E380">
        <v>391953.1</v>
      </c>
      <c r="F380">
        <v>2834121.5</v>
      </c>
      <c r="G380">
        <v>776593.5</v>
      </c>
      <c r="H380">
        <v>1581878.6</v>
      </c>
      <c r="I380">
        <v>330429.2</v>
      </c>
      <c r="J380">
        <v>511130.3</v>
      </c>
      <c r="K380">
        <v>740319.1</v>
      </c>
      <c r="L380">
        <v>371742.8</v>
      </c>
      <c r="M380">
        <v>5584546.7000000002</v>
      </c>
      <c r="O380">
        <v>1591954.7</v>
      </c>
      <c r="P380">
        <v>188309.5</v>
      </c>
      <c r="Q380">
        <v>1403645.2</v>
      </c>
      <c r="R380">
        <v>2321405.2999999998</v>
      </c>
      <c r="S380">
        <v>1312363.8999999999</v>
      </c>
      <c r="T380">
        <v>1009041.4</v>
      </c>
      <c r="U380">
        <v>228975.7</v>
      </c>
      <c r="V380">
        <v>1671186.7</v>
      </c>
      <c r="W380">
        <v>451349.7</v>
      </c>
      <c r="X380">
        <v>443351.7</v>
      </c>
      <c r="Y380">
        <v>776485.2</v>
      </c>
      <c r="Z380">
        <v>5584546.7000000002</v>
      </c>
    </row>
    <row r="381" spans="1:26" x14ac:dyDescent="0.25">
      <c r="A381" t="s">
        <v>703</v>
      </c>
      <c r="B381">
        <v>2016</v>
      </c>
      <c r="D381">
        <v>3926791.1</v>
      </c>
      <c r="E381">
        <v>407382.5</v>
      </c>
      <c r="F381">
        <v>2974366.9</v>
      </c>
      <c r="G381">
        <v>545041.69999999995</v>
      </c>
      <c r="H381">
        <v>1637244.2</v>
      </c>
      <c r="I381">
        <v>333553.7</v>
      </c>
      <c r="J381">
        <v>414513.4</v>
      </c>
      <c r="K381">
        <v>889177.1</v>
      </c>
      <c r="L381">
        <v>437185.6</v>
      </c>
      <c r="M381">
        <v>5564035.2000000002</v>
      </c>
      <c r="O381">
        <v>1795812.9</v>
      </c>
      <c r="P381">
        <v>199192</v>
      </c>
      <c r="Q381">
        <v>1596620.9</v>
      </c>
      <c r="R381">
        <v>2333047.2999999998</v>
      </c>
      <c r="S381">
        <v>1533867.3</v>
      </c>
      <c r="T381">
        <v>799180</v>
      </c>
      <c r="U381">
        <v>234572.2</v>
      </c>
      <c r="V381">
        <v>1435175.1</v>
      </c>
      <c r="W381">
        <v>168730.2</v>
      </c>
      <c r="X381">
        <v>414601.9</v>
      </c>
      <c r="Y381">
        <v>851843</v>
      </c>
      <c r="Z381">
        <v>5564035.2000000002</v>
      </c>
    </row>
    <row r="382" spans="1:26" x14ac:dyDescent="0.25">
      <c r="A382" t="s">
        <v>703</v>
      </c>
      <c r="B382">
        <v>2017</v>
      </c>
      <c r="D382">
        <v>4043656.4</v>
      </c>
      <c r="E382">
        <v>365712.6</v>
      </c>
      <c r="F382">
        <v>2996155.5</v>
      </c>
      <c r="G382">
        <v>681788.4</v>
      </c>
      <c r="H382">
        <v>1906387.1</v>
      </c>
      <c r="I382">
        <v>186329.7</v>
      </c>
      <c r="J382">
        <v>441889.6</v>
      </c>
      <c r="K382">
        <v>1278167.8</v>
      </c>
      <c r="L382">
        <v>359537.9</v>
      </c>
      <c r="M382">
        <v>5950043.5</v>
      </c>
      <c r="O382">
        <v>1881348.2</v>
      </c>
      <c r="P382">
        <v>195311.5</v>
      </c>
      <c r="Q382">
        <v>1686036.7</v>
      </c>
      <c r="R382">
        <v>2225139.2999999998</v>
      </c>
      <c r="S382">
        <v>1346448.9</v>
      </c>
      <c r="T382">
        <v>878690.4</v>
      </c>
      <c r="U382">
        <v>209954</v>
      </c>
      <c r="V382">
        <v>1843556</v>
      </c>
      <c r="W382">
        <v>251937.8</v>
      </c>
      <c r="X382">
        <v>393880.4</v>
      </c>
      <c r="Y382">
        <v>1197737.8</v>
      </c>
      <c r="Z382">
        <v>5950043.5</v>
      </c>
    </row>
    <row r="383" spans="1:26" x14ac:dyDescent="0.25">
      <c r="A383" t="s">
        <v>703</v>
      </c>
      <c r="B383">
        <v>2018</v>
      </c>
      <c r="D383">
        <v>3771761.1</v>
      </c>
      <c r="E383">
        <v>337008</v>
      </c>
      <c r="F383">
        <v>2868022.1</v>
      </c>
      <c r="G383">
        <v>566731.1</v>
      </c>
      <c r="H383">
        <v>1479129.1</v>
      </c>
      <c r="I383">
        <v>194993.7</v>
      </c>
      <c r="J383">
        <v>397489.9</v>
      </c>
      <c r="K383">
        <v>886645.5</v>
      </c>
      <c r="L383">
        <v>389351.4</v>
      </c>
      <c r="M383">
        <v>5250890.2</v>
      </c>
      <c r="O383">
        <v>1671752.2</v>
      </c>
      <c r="P383">
        <v>183720.3</v>
      </c>
      <c r="Q383">
        <v>1488031.9</v>
      </c>
      <c r="R383">
        <v>2296869</v>
      </c>
      <c r="S383">
        <v>1669868.4</v>
      </c>
      <c r="T383">
        <v>627000.6</v>
      </c>
      <c r="U383">
        <v>230682.4</v>
      </c>
      <c r="V383">
        <v>1282269</v>
      </c>
      <c r="W383">
        <v>122141.9</v>
      </c>
      <c r="X383">
        <v>393756</v>
      </c>
      <c r="Y383">
        <v>766371.1</v>
      </c>
      <c r="Z383">
        <v>5250890.2</v>
      </c>
    </row>
    <row r="384" spans="1:26" x14ac:dyDescent="0.25">
      <c r="A384" t="s">
        <v>703</v>
      </c>
      <c r="B384">
        <v>2019</v>
      </c>
      <c r="D384">
        <v>4173201</v>
      </c>
      <c r="E384">
        <v>332465.09999999998</v>
      </c>
      <c r="F384">
        <v>3192239.1</v>
      </c>
      <c r="G384">
        <v>648496.80000000005</v>
      </c>
      <c r="H384">
        <v>1717471.2</v>
      </c>
      <c r="I384">
        <v>232684.79999999999</v>
      </c>
      <c r="J384">
        <v>389805</v>
      </c>
      <c r="K384">
        <v>1094981.3999999999</v>
      </c>
      <c r="L384">
        <v>401789.3</v>
      </c>
      <c r="M384">
        <v>5890672.2000000002</v>
      </c>
      <c r="O384">
        <v>1796358.6</v>
      </c>
      <c r="P384">
        <v>197538.6</v>
      </c>
      <c r="Q384">
        <v>1598820</v>
      </c>
      <c r="R384">
        <v>2566315.4</v>
      </c>
      <c r="S384">
        <v>1818449.2</v>
      </c>
      <c r="T384">
        <v>747866.1</v>
      </c>
      <c r="U384">
        <v>244017</v>
      </c>
      <c r="V384">
        <v>1527998.3</v>
      </c>
      <c r="W384">
        <v>129955.3</v>
      </c>
      <c r="X384">
        <v>394269.3</v>
      </c>
      <c r="Y384">
        <v>1003773.7</v>
      </c>
      <c r="Z384">
        <v>5890672.2000000002</v>
      </c>
    </row>
    <row r="385" spans="1:26" x14ac:dyDescent="0.25">
      <c r="A385" t="s">
        <v>703</v>
      </c>
      <c r="B385">
        <v>2020</v>
      </c>
      <c r="D385">
        <v>5753495.5999999996</v>
      </c>
      <c r="E385">
        <v>333085</v>
      </c>
      <c r="F385">
        <v>3344353.6</v>
      </c>
      <c r="G385">
        <v>2076057</v>
      </c>
      <c r="H385">
        <v>11394608.800000001</v>
      </c>
      <c r="I385">
        <v>244178</v>
      </c>
      <c r="J385">
        <v>435387.8</v>
      </c>
      <c r="K385">
        <v>10715043.1</v>
      </c>
      <c r="L385">
        <v>1456843.3</v>
      </c>
      <c r="M385">
        <v>17148104.399999999</v>
      </c>
      <c r="O385">
        <v>2036310.9</v>
      </c>
      <c r="P385">
        <v>195362.1</v>
      </c>
      <c r="Q385">
        <v>1840948.8</v>
      </c>
      <c r="R385">
        <v>3905748.7</v>
      </c>
      <c r="S385">
        <v>1863258.1</v>
      </c>
      <c r="T385">
        <v>2042490.6</v>
      </c>
      <c r="U385">
        <v>234563.9</v>
      </c>
      <c r="V385">
        <v>11206044.800000001</v>
      </c>
      <c r="W385">
        <v>298388.5</v>
      </c>
      <c r="X385">
        <v>443806.9</v>
      </c>
      <c r="Y385">
        <v>10463849.4</v>
      </c>
      <c r="Z385">
        <v>17148104.399999999</v>
      </c>
    </row>
    <row r="386" spans="1:26" x14ac:dyDescent="0.25">
      <c r="A386" t="s">
        <v>704</v>
      </c>
      <c r="B386">
        <v>2011</v>
      </c>
      <c r="D386">
        <v>897542.81</v>
      </c>
      <c r="E386">
        <v>651483.98</v>
      </c>
      <c r="F386">
        <v>208991.99</v>
      </c>
      <c r="G386">
        <v>37066.85</v>
      </c>
      <c r="H386">
        <v>366221.94</v>
      </c>
      <c r="I386">
        <v>124211.23</v>
      </c>
      <c r="J386">
        <v>92560.16</v>
      </c>
      <c r="K386">
        <v>149450.54</v>
      </c>
      <c r="L386">
        <v>77161.77</v>
      </c>
      <c r="M386">
        <v>1263764.75</v>
      </c>
      <c r="O386">
        <v>674363.66</v>
      </c>
      <c r="P386">
        <v>23931.82</v>
      </c>
      <c r="Q386">
        <v>650431.84</v>
      </c>
      <c r="R386">
        <v>499502.69</v>
      </c>
      <c r="S386">
        <v>387820.87</v>
      </c>
      <c r="T386">
        <v>111681.82</v>
      </c>
      <c r="U386">
        <v>107366.31</v>
      </c>
      <c r="V386">
        <v>89898.4</v>
      </c>
      <c r="W386">
        <v>13247.33</v>
      </c>
      <c r="X386">
        <v>28874.33</v>
      </c>
      <c r="Y386">
        <v>47776.74</v>
      </c>
      <c r="Z386">
        <v>1263764.75</v>
      </c>
    </row>
    <row r="387" spans="1:26" x14ac:dyDescent="0.25">
      <c r="A387" t="s">
        <v>704</v>
      </c>
      <c r="B387">
        <v>2012</v>
      </c>
      <c r="D387">
        <v>905625.12</v>
      </c>
      <c r="E387">
        <v>632775.27</v>
      </c>
      <c r="F387">
        <v>227392.56</v>
      </c>
      <c r="G387">
        <v>45457.29</v>
      </c>
      <c r="H387">
        <v>406937.99</v>
      </c>
      <c r="I387">
        <v>138270.01999999999</v>
      </c>
      <c r="J387">
        <v>114464.85</v>
      </c>
      <c r="K387">
        <v>154203.10999999999</v>
      </c>
      <c r="L387">
        <v>80991.66</v>
      </c>
      <c r="M387">
        <v>1312563.1100000001</v>
      </c>
      <c r="O387">
        <v>655031.65</v>
      </c>
      <c r="P387">
        <v>23162.1</v>
      </c>
      <c r="Q387">
        <v>631869.54</v>
      </c>
      <c r="R387">
        <v>549769.01</v>
      </c>
      <c r="S387">
        <v>433596.21</v>
      </c>
      <c r="T387">
        <v>116172.8</v>
      </c>
      <c r="U387">
        <v>109209.03</v>
      </c>
      <c r="V387">
        <v>107762.45</v>
      </c>
      <c r="W387">
        <v>13060.63</v>
      </c>
      <c r="X387">
        <v>40152.300000000003</v>
      </c>
      <c r="Y387">
        <v>54549.53</v>
      </c>
      <c r="Z387">
        <v>1312563.1100000001</v>
      </c>
    </row>
    <row r="388" spans="1:26" x14ac:dyDescent="0.25">
      <c r="A388" t="s">
        <v>704</v>
      </c>
      <c r="B388">
        <v>2013</v>
      </c>
      <c r="D388">
        <v>945310.48400000005</v>
      </c>
      <c r="E388">
        <v>677829.85100000002</v>
      </c>
      <c r="F388">
        <v>245131.31700000001</v>
      </c>
      <c r="G388">
        <v>22349.315999999999</v>
      </c>
      <c r="H388">
        <v>448683.06400000001</v>
      </c>
      <c r="I388">
        <v>168029.54199999999</v>
      </c>
      <c r="J388">
        <v>127026.55</v>
      </c>
      <c r="K388">
        <v>153626.97200000001</v>
      </c>
      <c r="L388">
        <v>86263.687999999995</v>
      </c>
      <c r="M388">
        <v>1393993.5490000001</v>
      </c>
      <c r="O388">
        <v>609450.62899999996</v>
      </c>
      <c r="P388">
        <v>23618.579000000002</v>
      </c>
      <c r="Q388">
        <v>585832.05099999998</v>
      </c>
      <c r="R388">
        <v>673570.82799999998</v>
      </c>
      <c r="S388">
        <v>519189.15899999999</v>
      </c>
      <c r="T388">
        <v>154381.66899999999</v>
      </c>
      <c r="U388">
        <v>142240.55100000001</v>
      </c>
      <c r="V388">
        <v>110972.091</v>
      </c>
      <c r="W388">
        <v>4668.0370000000003</v>
      </c>
      <c r="X388">
        <v>43556.031000000003</v>
      </c>
      <c r="Y388">
        <v>62748.023000000001</v>
      </c>
      <c r="Z388">
        <v>1393993.5490000001</v>
      </c>
    </row>
    <row r="389" spans="1:26" x14ac:dyDescent="0.25">
      <c r="A389" t="s">
        <v>704</v>
      </c>
      <c r="B389">
        <v>2014</v>
      </c>
      <c r="D389">
        <v>1070196.74</v>
      </c>
      <c r="E389">
        <v>763639.37</v>
      </c>
      <c r="F389">
        <v>279060.88</v>
      </c>
      <c r="G389">
        <v>27496.5</v>
      </c>
      <c r="H389">
        <v>576124.53</v>
      </c>
      <c r="I389">
        <v>198805.53</v>
      </c>
      <c r="J389">
        <v>149393.76</v>
      </c>
      <c r="K389">
        <v>227925.23</v>
      </c>
      <c r="L389">
        <v>141812.85</v>
      </c>
      <c r="M389">
        <v>1646321.27</v>
      </c>
      <c r="O389">
        <v>601639.26</v>
      </c>
      <c r="P389">
        <v>24687.27</v>
      </c>
      <c r="Q389">
        <v>576951.99</v>
      </c>
      <c r="R389">
        <v>893706.42</v>
      </c>
      <c r="S389">
        <v>700265.59</v>
      </c>
      <c r="T389">
        <v>193440.84</v>
      </c>
      <c r="U389">
        <v>179109.23</v>
      </c>
      <c r="V389">
        <v>150975.59</v>
      </c>
      <c r="W389">
        <v>4826.8500000000004</v>
      </c>
      <c r="X389">
        <v>50019.96</v>
      </c>
      <c r="Y389">
        <v>96128.78</v>
      </c>
      <c r="Z389">
        <v>1646321.27</v>
      </c>
    </row>
    <row r="390" spans="1:26" x14ac:dyDescent="0.25">
      <c r="A390" t="s">
        <v>704</v>
      </c>
      <c r="B390">
        <v>2015</v>
      </c>
      <c r="D390">
        <v>1021233.43</v>
      </c>
      <c r="E390">
        <v>706519.13</v>
      </c>
      <c r="F390">
        <v>267582.92</v>
      </c>
      <c r="G390">
        <v>47131.39</v>
      </c>
      <c r="H390">
        <v>503826.25</v>
      </c>
      <c r="I390">
        <v>185996.57</v>
      </c>
      <c r="J390">
        <v>145072.88</v>
      </c>
      <c r="K390">
        <v>172756.8</v>
      </c>
      <c r="L390">
        <v>87125.07</v>
      </c>
      <c r="M390">
        <v>1525059.69</v>
      </c>
      <c r="O390">
        <v>505320.81</v>
      </c>
      <c r="P390">
        <v>21733.61</v>
      </c>
      <c r="Q390">
        <v>483587.2</v>
      </c>
      <c r="R390">
        <v>694384.2</v>
      </c>
      <c r="S390">
        <v>510046.09</v>
      </c>
      <c r="T390">
        <v>184338.11</v>
      </c>
      <c r="U390">
        <v>168206.35</v>
      </c>
      <c r="V390">
        <v>325354.68</v>
      </c>
      <c r="W390">
        <v>169323.33</v>
      </c>
      <c r="X390">
        <v>64114.22</v>
      </c>
      <c r="Y390">
        <v>91917.13</v>
      </c>
      <c r="Z390">
        <v>1525059.69</v>
      </c>
    </row>
    <row r="391" spans="1:26" x14ac:dyDescent="0.25">
      <c r="A391" t="s">
        <v>704</v>
      </c>
      <c r="B391">
        <v>2016</v>
      </c>
      <c r="D391">
        <v>933860.68</v>
      </c>
      <c r="E391">
        <v>631580.96</v>
      </c>
      <c r="F391">
        <v>252132.02</v>
      </c>
      <c r="G391">
        <v>50147.7</v>
      </c>
      <c r="H391">
        <v>576320.73</v>
      </c>
      <c r="I391">
        <v>175217.55</v>
      </c>
      <c r="J391">
        <v>145739.91</v>
      </c>
      <c r="K391">
        <v>255363.28</v>
      </c>
      <c r="L391">
        <v>164027.89000000001</v>
      </c>
      <c r="M391">
        <v>1510181.41</v>
      </c>
      <c r="O391">
        <v>380454.9</v>
      </c>
      <c r="P391">
        <v>19488.82</v>
      </c>
      <c r="Q391">
        <v>360966.08</v>
      </c>
      <c r="R391">
        <v>876582</v>
      </c>
      <c r="S391">
        <v>679161.5</v>
      </c>
      <c r="T391">
        <v>197420.49</v>
      </c>
      <c r="U391">
        <v>181390.47</v>
      </c>
      <c r="V391">
        <v>253144.51</v>
      </c>
      <c r="W391">
        <v>14772.57</v>
      </c>
      <c r="X391">
        <v>60826.75</v>
      </c>
      <c r="Y391">
        <v>177545.19</v>
      </c>
      <c r="Z391">
        <v>1510181.41</v>
      </c>
    </row>
    <row r="392" spans="1:26" x14ac:dyDescent="0.25">
      <c r="A392" t="s">
        <v>704</v>
      </c>
      <c r="B392">
        <v>2017</v>
      </c>
      <c r="D392">
        <v>905196.4</v>
      </c>
      <c r="E392">
        <v>605370.43000000005</v>
      </c>
      <c r="F392">
        <v>250574.22</v>
      </c>
      <c r="G392">
        <v>49251.75</v>
      </c>
      <c r="H392">
        <v>560151.67000000004</v>
      </c>
      <c r="I392">
        <v>171758.14</v>
      </c>
      <c r="J392">
        <v>161184.47</v>
      </c>
      <c r="K392">
        <v>227209.05</v>
      </c>
      <c r="L392">
        <v>129772.31</v>
      </c>
      <c r="M392">
        <v>1465348.07</v>
      </c>
      <c r="O392">
        <v>334011.46999999997</v>
      </c>
      <c r="P392">
        <v>18869.439999999999</v>
      </c>
      <c r="Q392">
        <v>315142.03999999998</v>
      </c>
      <c r="R392">
        <v>871345.05</v>
      </c>
      <c r="S392">
        <v>707690.82</v>
      </c>
      <c r="T392">
        <v>163654.23000000001</v>
      </c>
      <c r="U392">
        <v>147365.23000000001</v>
      </c>
      <c r="V392">
        <v>259991.55</v>
      </c>
      <c r="W392">
        <v>115844.49</v>
      </c>
      <c r="X392">
        <v>57002.54</v>
      </c>
      <c r="Y392">
        <v>87144.52</v>
      </c>
      <c r="Z392">
        <v>1465348.07</v>
      </c>
    </row>
    <row r="393" spans="1:26" x14ac:dyDescent="0.25">
      <c r="A393" t="s">
        <v>704</v>
      </c>
      <c r="B393">
        <v>2018</v>
      </c>
      <c r="D393">
        <v>1078769.9669999999</v>
      </c>
      <c r="E393">
        <v>719084.43400000001</v>
      </c>
      <c r="F393">
        <v>246086.67800000001</v>
      </c>
      <c r="G393">
        <v>113598.855</v>
      </c>
      <c r="H393">
        <v>766636.66200000001</v>
      </c>
      <c r="I393">
        <v>175931.25099999999</v>
      </c>
      <c r="J393">
        <v>186122.899</v>
      </c>
      <c r="K393">
        <v>404582.51199999999</v>
      </c>
      <c r="L393">
        <v>202747.58900000001</v>
      </c>
      <c r="M393">
        <v>1845406.628</v>
      </c>
      <c r="O393">
        <v>713849.49100000004</v>
      </c>
      <c r="P393">
        <v>21468.662</v>
      </c>
      <c r="Q393">
        <v>692380.82900000003</v>
      </c>
      <c r="R393">
        <v>952710.38899999997</v>
      </c>
      <c r="S393">
        <v>684436.66899999999</v>
      </c>
      <c r="T393">
        <v>268273.71999999997</v>
      </c>
      <c r="U393">
        <v>236455.103</v>
      </c>
      <c r="V393">
        <v>178846.74799999999</v>
      </c>
      <c r="W393">
        <v>6509.7979999999998</v>
      </c>
      <c r="X393">
        <v>73524.259999999995</v>
      </c>
      <c r="Y393">
        <v>98812.69</v>
      </c>
      <c r="Z393">
        <v>1845406.628</v>
      </c>
    </row>
    <row r="394" spans="1:26" x14ac:dyDescent="0.25">
      <c r="A394" t="s">
        <v>704</v>
      </c>
      <c r="B394">
        <v>2019</v>
      </c>
      <c r="D394">
        <v>959068.51</v>
      </c>
      <c r="E394">
        <v>682242.87</v>
      </c>
      <c r="F394">
        <v>239077.27</v>
      </c>
      <c r="G394">
        <v>37748.379999999997</v>
      </c>
      <c r="H394">
        <v>634274.21</v>
      </c>
      <c r="I394">
        <v>179962.03</v>
      </c>
      <c r="J394">
        <v>171991.67999999999</v>
      </c>
      <c r="K394">
        <v>282320.5</v>
      </c>
      <c r="L394">
        <v>148684.04999999999</v>
      </c>
      <c r="M394">
        <v>1593342.73</v>
      </c>
      <c r="O394">
        <v>481408.62</v>
      </c>
      <c r="P394">
        <v>20496.66</v>
      </c>
      <c r="Q394">
        <v>460911.97</v>
      </c>
      <c r="R394">
        <v>933562.48</v>
      </c>
      <c r="S394">
        <v>657184.53</v>
      </c>
      <c r="T394">
        <v>276377.95</v>
      </c>
      <c r="U394">
        <v>250724.21</v>
      </c>
      <c r="V394">
        <v>178371.62</v>
      </c>
      <c r="W394">
        <v>11065.29</v>
      </c>
      <c r="X394">
        <v>76638.320000000007</v>
      </c>
      <c r="Y394">
        <v>90668.02</v>
      </c>
      <c r="Z394">
        <v>1593342.73</v>
      </c>
    </row>
    <row r="395" spans="1:26" x14ac:dyDescent="0.25">
      <c r="A395" t="s">
        <v>704</v>
      </c>
      <c r="B395">
        <v>2020</v>
      </c>
      <c r="D395">
        <v>1122740.42</v>
      </c>
      <c r="E395">
        <v>829740.89</v>
      </c>
      <c r="F395">
        <v>255914.98</v>
      </c>
      <c r="G395">
        <v>37084.550000000003</v>
      </c>
      <c r="H395">
        <v>610376.84</v>
      </c>
      <c r="I395">
        <v>170829.8</v>
      </c>
      <c r="J395">
        <v>196597.22</v>
      </c>
      <c r="K395">
        <v>242949.82</v>
      </c>
      <c r="L395">
        <v>121563.1</v>
      </c>
      <c r="M395">
        <v>1733117.26</v>
      </c>
      <c r="O395">
        <v>453114.34</v>
      </c>
      <c r="P395">
        <v>20109.98</v>
      </c>
      <c r="Q395">
        <v>433004.36</v>
      </c>
      <c r="R395">
        <v>1043000.37</v>
      </c>
      <c r="S395">
        <v>725883.69</v>
      </c>
      <c r="T395">
        <v>317116.68</v>
      </c>
      <c r="U395">
        <v>284004.46999999997</v>
      </c>
      <c r="V395">
        <v>237002.54</v>
      </c>
      <c r="W395">
        <v>35588.18</v>
      </c>
      <c r="X395">
        <v>72752.5</v>
      </c>
      <c r="Y395">
        <v>128661.86</v>
      </c>
      <c r="Z395">
        <v>1733117.26</v>
      </c>
    </row>
    <row r="396" spans="1:26" x14ac:dyDescent="0.25">
      <c r="A396" t="s">
        <v>222</v>
      </c>
      <c r="B396">
        <v>2011</v>
      </c>
      <c r="D396">
        <v>119581.1759</v>
      </c>
      <c r="E396">
        <v>110879.7332</v>
      </c>
      <c r="F396">
        <v>6615.4714000000004</v>
      </c>
      <c r="G396">
        <v>2085.9713000000002</v>
      </c>
      <c r="H396">
        <v>98123.7745</v>
      </c>
      <c r="I396">
        <v>973.71720000000005</v>
      </c>
      <c r="J396">
        <v>28219.3262</v>
      </c>
      <c r="K396">
        <v>68930.731100000005</v>
      </c>
      <c r="L396">
        <v>58426.988100000002</v>
      </c>
      <c r="M396">
        <v>217704.9504</v>
      </c>
      <c r="O396">
        <v>146035.14499999999</v>
      </c>
      <c r="P396">
        <v>12699.2245</v>
      </c>
      <c r="Q396">
        <v>133335.9204</v>
      </c>
      <c r="R396">
        <v>9782.0313000000006</v>
      </c>
      <c r="S396">
        <v>0</v>
      </c>
      <c r="T396">
        <v>9782.0313000000006</v>
      </c>
      <c r="U396">
        <v>1188.7793999999999</v>
      </c>
      <c r="V396">
        <v>61887.7742</v>
      </c>
      <c r="W396">
        <v>0</v>
      </c>
      <c r="X396">
        <v>6505.9611999999997</v>
      </c>
      <c r="Y396">
        <v>55381.813000000002</v>
      </c>
      <c r="Z396">
        <v>217704.9504</v>
      </c>
    </row>
    <row r="397" spans="1:26" x14ac:dyDescent="0.25">
      <c r="A397" t="s">
        <v>222</v>
      </c>
      <c r="B397">
        <v>2012</v>
      </c>
      <c r="D397">
        <v>136391.60699999999</v>
      </c>
      <c r="E397">
        <v>125580.84299999999</v>
      </c>
      <c r="F397">
        <v>7353.3609999999999</v>
      </c>
      <c r="G397">
        <v>3457.404</v>
      </c>
      <c r="H397">
        <v>109781.874</v>
      </c>
      <c r="I397">
        <v>1003.985</v>
      </c>
      <c r="J397">
        <v>30187.118999999999</v>
      </c>
      <c r="K397">
        <v>78590.77</v>
      </c>
      <c r="L397">
        <v>66959.441000000006</v>
      </c>
      <c r="M397">
        <v>246173.481</v>
      </c>
      <c r="O397">
        <v>160757.546</v>
      </c>
      <c r="P397">
        <v>13273.837</v>
      </c>
      <c r="Q397">
        <v>147483.70800000001</v>
      </c>
      <c r="R397">
        <v>11001.08</v>
      </c>
      <c r="S397">
        <v>0</v>
      </c>
      <c r="T397">
        <v>11001.08</v>
      </c>
      <c r="U397">
        <v>1659.057</v>
      </c>
      <c r="V397">
        <v>74414.854999999996</v>
      </c>
      <c r="W397">
        <v>0</v>
      </c>
      <c r="X397">
        <v>7237.5169999999998</v>
      </c>
      <c r="Y397">
        <v>67177.338000000003</v>
      </c>
      <c r="Z397">
        <v>246173.481</v>
      </c>
    </row>
    <row r="398" spans="1:26" x14ac:dyDescent="0.25">
      <c r="A398" t="s">
        <v>222</v>
      </c>
      <c r="B398">
        <v>2013</v>
      </c>
      <c r="D398">
        <v>234691.7163</v>
      </c>
      <c r="E398">
        <v>218604.88339999999</v>
      </c>
      <c r="F398">
        <v>13112.2865</v>
      </c>
      <c r="G398">
        <v>2974.5464999999999</v>
      </c>
      <c r="H398">
        <v>119445.6452</v>
      </c>
      <c r="I398">
        <v>880.22289999999998</v>
      </c>
      <c r="J398">
        <v>35049.870199999998</v>
      </c>
      <c r="K398">
        <v>83515.551999999996</v>
      </c>
      <c r="L398">
        <v>69164.882899999997</v>
      </c>
      <c r="M398">
        <v>354137.3615</v>
      </c>
      <c r="O398">
        <v>165817.00339999999</v>
      </c>
      <c r="P398">
        <v>11685.7183</v>
      </c>
      <c r="Q398">
        <v>154131.28520000001</v>
      </c>
      <c r="R398">
        <v>86017.813399999999</v>
      </c>
      <c r="S398">
        <v>58276.828800000003</v>
      </c>
      <c r="T398">
        <v>27740.9846</v>
      </c>
      <c r="U398">
        <v>2023.9057</v>
      </c>
      <c r="V398">
        <v>102302.5447</v>
      </c>
      <c r="W398">
        <v>14569.207200000001</v>
      </c>
      <c r="X398">
        <v>7022.3579</v>
      </c>
      <c r="Y398">
        <v>80710.979600000006</v>
      </c>
      <c r="Z398">
        <v>354137.3615</v>
      </c>
    </row>
    <row r="399" spans="1:26" x14ac:dyDescent="0.25">
      <c r="A399" t="s">
        <v>222</v>
      </c>
      <c r="B399">
        <v>2014</v>
      </c>
      <c r="D399">
        <v>276073.61900000001</v>
      </c>
      <c r="E399">
        <v>256617.462</v>
      </c>
      <c r="F399">
        <v>15015.35</v>
      </c>
      <c r="G399">
        <v>4440.8069999999998</v>
      </c>
      <c r="H399">
        <v>137120.66800000001</v>
      </c>
      <c r="I399">
        <v>577.01099999999997</v>
      </c>
      <c r="J399">
        <v>32237.493999999999</v>
      </c>
      <c r="K399">
        <v>104306.164</v>
      </c>
      <c r="L399">
        <v>91413.778999999995</v>
      </c>
      <c r="M399">
        <v>413194.28700000001</v>
      </c>
      <c r="O399">
        <v>181722.527</v>
      </c>
      <c r="P399">
        <v>41914.947999999997</v>
      </c>
      <c r="Q399">
        <v>139807.57999999999</v>
      </c>
      <c r="R399">
        <v>118088.016</v>
      </c>
      <c r="S399">
        <v>67563.629000000001</v>
      </c>
      <c r="T399">
        <v>50524.387000000002</v>
      </c>
      <c r="U399">
        <v>1898.693</v>
      </c>
      <c r="V399">
        <v>113383.74400000001</v>
      </c>
      <c r="W399">
        <v>20224.778999999999</v>
      </c>
      <c r="X399">
        <v>7174.5330000000004</v>
      </c>
      <c r="Y399">
        <v>85984.432000000001</v>
      </c>
      <c r="Z399">
        <v>413194.28700000001</v>
      </c>
    </row>
    <row r="400" spans="1:26" x14ac:dyDescent="0.25">
      <c r="A400" t="s">
        <v>222</v>
      </c>
      <c r="B400">
        <v>2015</v>
      </c>
      <c r="D400">
        <v>302360.02590000001</v>
      </c>
      <c r="E400">
        <v>281346.55119999999</v>
      </c>
      <c r="F400">
        <v>15026.189200000001</v>
      </c>
      <c r="G400">
        <v>5987.2855</v>
      </c>
      <c r="H400">
        <v>176989.64069999999</v>
      </c>
      <c r="I400">
        <v>629.29740000000004</v>
      </c>
      <c r="J400">
        <v>40892.738299999997</v>
      </c>
      <c r="K400">
        <v>135467.60490000001</v>
      </c>
      <c r="L400">
        <v>118567.2267</v>
      </c>
      <c r="M400">
        <v>479349.6666</v>
      </c>
      <c r="O400">
        <v>213052.49479999999</v>
      </c>
      <c r="P400">
        <v>40582.833100000003</v>
      </c>
      <c r="Q400">
        <v>172469.6618</v>
      </c>
      <c r="R400">
        <v>112283.7392</v>
      </c>
      <c r="S400">
        <v>74030.466199999995</v>
      </c>
      <c r="T400">
        <v>38253.273000000001</v>
      </c>
      <c r="U400">
        <v>1749.8053</v>
      </c>
      <c r="V400">
        <v>154013.4326</v>
      </c>
      <c r="W400">
        <v>27406.588599999999</v>
      </c>
      <c r="X400">
        <v>8350.5766999999996</v>
      </c>
      <c r="Y400">
        <v>118256.26730000001</v>
      </c>
      <c r="Z400">
        <v>479349.6666</v>
      </c>
    </row>
    <row r="401" spans="1:26" x14ac:dyDescent="0.25">
      <c r="A401" t="s">
        <v>222</v>
      </c>
      <c r="B401">
        <v>2016</v>
      </c>
      <c r="D401">
        <v>361846.67090000003</v>
      </c>
      <c r="E401">
        <v>335315.76579999999</v>
      </c>
      <c r="F401">
        <v>17811.997299999999</v>
      </c>
      <c r="G401">
        <v>8718.9079000000002</v>
      </c>
      <c r="H401">
        <v>190768.9853</v>
      </c>
      <c r="I401">
        <v>672.80709999999999</v>
      </c>
      <c r="J401">
        <v>49184.474800000004</v>
      </c>
      <c r="K401">
        <v>140911.7034</v>
      </c>
      <c r="L401">
        <v>124675.5858</v>
      </c>
      <c r="M401">
        <v>552615.65630000003</v>
      </c>
      <c r="O401">
        <v>273374.34139999998</v>
      </c>
      <c r="P401">
        <v>46173.033600000002</v>
      </c>
      <c r="Q401">
        <v>227201.30780000001</v>
      </c>
      <c r="R401">
        <v>80461.008400000006</v>
      </c>
      <c r="S401">
        <v>52702.020499999999</v>
      </c>
      <c r="T401">
        <v>27758.9879</v>
      </c>
      <c r="U401">
        <v>2042.4072000000001</v>
      </c>
      <c r="V401">
        <v>198780.30650000001</v>
      </c>
      <c r="W401">
        <v>43178.382599999997</v>
      </c>
      <c r="X401">
        <v>9821.0642000000007</v>
      </c>
      <c r="Y401">
        <v>145780.8597</v>
      </c>
      <c r="Z401">
        <v>552615.65630000003</v>
      </c>
    </row>
    <row r="402" spans="1:26" x14ac:dyDescent="0.25">
      <c r="A402" t="s">
        <v>222</v>
      </c>
      <c r="B402">
        <v>2017</v>
      </c>
      <c r="D402">
        <v>433164.02299999999</v>
      </c>
      <c r="E402">
        <v>396667.13</v>
      </c>
      <c r="F402">
        <v>20122.240000000002</v>
      </c>
      <c r="G402">
        <v>16374.653</v>
      </c>
      <c r="H402">
        <v>231575.22200000001</v>
      </c>
      <c r="I402">
        <v>1323.6210000000001</v>
      </c>
      <c r="J402">
        <v>63842.942000000003</v>
      </c>
      <c r="K402">
        <v>166408.65900000001</v>
      </c>
      <c r="L402">
        <v>138255.38500000001</v>
      </c>
      <c r="M402">
        <v>664739.245</v>
      </c>
      <c r="O402">
        <v>285788.70899999997</v>
      </c>
      <c r="P402">
        <v>44082.521999999997</v>
      </c>
      <c r="Q402">
        <v>241706.18700000001</v>
      </c>
      <c r="R402">
        <v>124411.183</v>
      </c>
      <c r="S402">
        <v>85050.642999999996</v>
      </c>
      <c r="T402">
        <v>39360.54</v>
      </c>
      <c r="U402">
        <v>1920.1659999999999</v>
      </c>
      <c r="V402">
        <v>254539.353</v>
      </c>
      <c r="W402">
        <v>64518.493000000002</v>
      </c>
      <c r="X402">
        <v>14745.316999999999</v>
      </c>
      <c r="Y402">
        <v>175275.54300000001</v>
      </c>
      <c r="Z402">
        <v>664739.245</v>
      </c>
    </row>
    <row r="403" spans="1:26" x14ac:dyDescent="0.25">
      <c r="A403" t="s">
        <v>222</v>
      </c>
      <c r="B403">
        <v>2018</v>
      </c>
      <c r="D403">
        <v>631014.821</v>
      </c>
      <c r="E403">
        <v>508565.36099999998</v>
      </c>
      <c r="F403">
        <v>31028.304</v>
      </c>
      <c r="G403">
        <v>91421.157000000007</v>
      </c>
      <c r="H403">
        <v>331968.027</v>
      </c>
      <c r="I403">
        <v>1136.8810000000001</v>
      </c>
      <c r="J403">
        <v>69703.591</v>
      </c>
      <c r="K403">
        <v>261127.55600000001</v>
      </c>
      <c r="L403">
        <v>234951.21599999999</v>
      </c>
      <c r="M403">
        <v>962982.848</v>
      </c>
      <c r="O403">
        <v>391635.163</v>
      </c>
      <c r="P403">
        <v>129752.683</v>
      </c>
      <c r="Q403">
        <v>261882.48</v>
      </c>
      <c r="R403">
        <v>266185.10200000001</v>
      </c>
      <c r="S403">
        <v>210343.14199999999</v>
      </c>
      <c r="T403">
        <v>55841.96</v>
      </c>
      <c r="U403">
        <v>5813.5940000000001</v>
      </c>
      <c r="V403">
        <v>305162.58299999998</v>
      </c>
      <c r="W403">
        <v>65857.070000000007</v>
      </c>
      <c r="X403">
        <v>13934.652</v>
      </c>
      <c r="Y403">
        <v>225370.86199999999</v>
      </c>
      <c r="Z403">
        <v>962982.848</v>
      </c>
    </row>
    <row r="404" spans="1:26" x14ac:dyDescent="0.25">
      <c r="A404" t="s">
        <v>222</v>
      </c>
      <c r="B404">
        <v>2019</v>
      </c>
      <c r="D404">
        <v>801651.70129999996</v>
      </c>
      <c r="E404">
        <v>680894.08640000003</v>
      </c>
      <c r="F404">
        <v>26539.703600000001</v>
      </c>
      <c r="G404">
        <v>94217.911300000007</v>
      </c>
      <c r="H404">
        <v>290050.68849999999</v>
      </c>
      <c r="I404">
        <v>787.79780000000005</v>
      </c>
      <c r="J404">
        <v>79235.028900000005</v>
      </c>
      <c r="K404">
        <v>210027.86189999999</v>
      </c>
      <c r="L404">
        <v>170959.47440000001</v>
      </c>
      <c r="M404">
        <v>1091702.3898</v>
      </c>
      <c r="O404">
        <v>512058.72090000001</v>
      </c>
      <c r="P404">
        <v>141729.96909999999</v>
      </c>
      <c r="Q404">
        <v>370328.75180000003</v>
      </c>
      <c r="R404">
        <v>216652.97099999999</v>
      </c>
      <c r="S404">
        <v>153294.15289999999</v>
      </c>
      <c r="T404">
        <v>63358.818099999997</v>
      </c>
      <c r="U404">
        <v>8879.2904999999992</v>
      </c>
      <c r="V404">
        <v>362990.69799999997</v>
      </c>
      <c r="W404">
        <v>73136.345300000001</v>
      </c>
      <c r="X404">
        <v>13779.098</v>
      </c>
      <c r="Y404">
        <v>276075.25459999999</v>
      </c>
      <c r="Z404">
        <v>1091702.3898</v>
      </c>
    </row>
    <row r="405" spans="1:26" x14ac:dyDescent="0.25">
      <c r="A405" t="s">
        <v>222</v>
      </c>
      <c r="B405">
        <v>2020</v>
      </c>
      <c r="D405">
        <v>895960.27399999998</v>
      </c>
      <c r="E405">
        <v>773397.09</v>
      </c>
      <c r="F405">
        <v>23485.595000000001</v>
      </c>
      <c r="G405">
        <v>99077.589000000007</v>
      </c>
      <c r="H405">
        <v>298018.79100000003</v>
      </c>
      <c r="I405">
        <v>1074.837</v>
      </c>
      <c r="J405">
        <v>79404.326000000001</v>
      </c>
      <c r="K405">
        <v>217539.628</v>
      </c>
      <c r="L405">
        <v>177925.80799999999</v>
      </c>
      <c r="M405">
        <v>1193979.0649999999</v>
      </c>
      <c r="O405">
        <v>613486.41899999999</v>
      </c>
      <c r="P405">
        <v>130815.308</v>
      </c>
      <c r="Q405">
        <v>482671.11099999998</v>
      </c>
      <c r="R405">
        <v>144978.47200000001</v>
      </c>
      <c r="S405">
        <v>98436.536999999997</v>
      </c>
      <c r="T405">
        <v>46541.934999999998</v>
      </c>
      <c r="U405">
        <v>9209.1710000000003</v>
      </c>
      <c r="V405">
        <v>435514.174</v>
      </c>
      <c r="W405">
        <v>106199.378</v>
      </c>
      <c r="X405">
        <v>12753.076999999999</v>
      </c>
      <c r="Y405">
        <v>316561.71899999998</v>
      </c>
      <c r="Z405">
        <v>1193979.0649999999</v>
      </c>
    </row>
    <row r="406" spans="1:26" x14ac:dyDescent="0.25">
      <c r="A406" t="s">
        <v>705</v>
      </c>
      <c r="B406">
        <v>2011</v>
      </c>
      <c r="D406">
        <v>486338.15</v>
      </c>
      <c r="E406">
        <v>55200.36</v>
      </c>
      <c r="F406">
        <v>348328.2</v>
      </c>
      <c r="G406">
        <v>82809.59</v>
      </c>
      <c r="H406">
        <v>278350.21000000002</v>
      </c>
      <c r="I406">
        <v>47627.16</v>
      </c>
      <c r="J406">
        <v>94644.9</v>
      </c>
      <c r="K406">
        <v>136078.16</v>
      </c>
      <c r="L406">
        <v>80820.87</v>
      </c>
      <c r="M406">
        <v>764688.37</v>
      </c>
      <c r="O406">
        <v>279926.18</v>
      </c>
      <c r="P406">
        <v>12939</v>
      </c>
      <c r="Q406">
        <v>266987.19</v>
      </c>
      <c r="R406">
        <v>400877.36</v>
      </c>
      <c r="S406">
        <v>113443.97</v>
      </c>
      <c r="T406">
        <v>287433.39</v>
      </c>
      <c r="U406">
        <v>241120.83</v>
      </c>
      <c r="V406">
        <v>83884.820000000007</v>
      </c>
      <c r="W406">
        <v>10945.1</v>
      </c>
      <c r="X406">
        <v>40456.370000000003</v>
      </c>
      <c r="Y406">
        <v>32483.360000000001</v>
      </c>
      <c r="Z406">
        <v>764688.37</v>
      </c>
    </row>
    <row r="407" spans="1:26" x14ac:dyDescent="0.25">
      <c r="A407" t="s">
        <v>705</v>
      </c>
      <c r="B407">
        <v>2012</v>
      </c>
      <c r="D407">
        <v>495746.06</v>
      </c>
      <c r="E407">
        <v>54166.65</v>
      </c>
      <c r="F407">
        <v>364504.03</v>
      </c>
      <c r="G407">
        <v>77075.39</v>
      </c>
      <c r="H407">
        <v>287840.28999999998</v>
      </c>
      <c r="I407">
        <v>48102.68</v>
      </c>
      <c r="J407">
        <v>96338.63</v>
      </c>
      <c r="K407">
        <v>143398.98000000001</v>
      </c>
      <c r="L407">
        <v>89827.39</v>
      </c>
      <c r="M407">
        <v>783586.35</v>
      </c>
      <c r="O407">
        <v>300960.40999999997</v>
      </c>
      <c r="P407">
        <v>13194</v>
      </c>
      <c r="Q407">
        <v>287766.40999999997</v>
      </c>
      <c r="R407">
        <v>363870.71999999997</v>
      </c>
      <c r="S407">
        <v>61187.17</v>
      </c>
      <c r="T407">
        <v>302683.53999999998</v>
      </c>
      <c r="U407">
        <v>253357.78</v>
      </c>
      <c r="V407">
        <v>118755.23</v>
      </c>
      <c r="W407">
        <v>42132.4</v>
      </c>
      <c r="X407">
        <v>42276.21</v>
      </c>
      <c r="Y407">
        <v>34346.620000000003</v>
      </c>
      <c r="Z407">
        <v>783586.35</v>
      </c>
    </row>
    <row r="408" spans="1:26" x14ac:dyDescent="0.25">
      <c r="A408" t="s">
        <v>705</v>
      </c>
      <c r="B408">
        <v>2013</v>
      </c>
      <c r="D408">
        <v>508366.59</v>
      </c>
      <c r="E408">
        <v>55908.71</v>
      </c>
      <c r="F408">
        <v>379376.61</v>
      </c>
      <c r="G408">
        <v>73081.27</v>
      </c>
      <c r="H408">
        <v>550295.36</v>
      </c>
      <c r="I408">
        <v>50117.87</v>
      </c>
      <c r="J408">
        <v>106338.26</v>
      </c>
      <c r="K408">
        <v>393839.23</v>
      </c>
      <c r="L408">
        <v>304371.5</v>
      </c>
      <c r="M408">
        <v>1058661.95</v>
      </c>
      <c r="O408">
        <v>324482.90999999997</v>
      </c>
      <c r="P408">
        <v>13791</v>
      </c>
      <c r="Q408">
        <v>310691.90999999997</v>
      </c>
      <c r="R408">
        <v>641800.03</v>
      </c>
      <c r="S408">
        <v>309697.58</v>
      </c>
      <c r="T408">
        <v>332102.44</v>
      </c>
      <c r="U408">
        <v>285744</v>
      </c>
      <c r="V408">
        <v>92379.01</v>
      </c>
      <c r="W408">
        <v>0</v>
      </c>
      <c r="X408">
        <v>43578.18</v>
      </c>
      <c r="Y408">
        <v>48800.83</v>
      </c>
      <c r="Z408">
        <v>1058661.95</v>
      </c>
    </row>
    <row r="409" spans="1:26" x14ac:dyDescent="0.25">
      <c r="A409" t="s">
        <v>705</v>
      </c>
      <c r="B409">
        <v>2014</v>
      </c>
      <c r="D409">
        <v>605708.72</v>
      </c>
      <c r="E409">
        <v>45719.39</v>
      </c>
      <c r="F409">
        <v>484190.6</v>
      </c>
      <c r="G409">
        <v>75798.73</v>
      </c>
      <c r="H409">
        <v>476538.13</v>
      </c>
      <c r="I409">
        <v>43457.52</v>
      </c>
      <c r="J409">
        <v>98818.08</v>
      </c>
      <c r="K409">
        <v>334262.53000000003</v>
      </c>
      <c r="L409">
        <v>132874.81</v>
      </c>
      <c r="M409">
        <v>1082246.8500000001</v>
      </c>
      <c r="O409">
        <v>366172.74</v>
      </c>
      <c r="P409">
        <v>12141.01</v>
      </c>
      <c r="Q409">
        <v>354031.73</v>
      </c>
      <c r="R409">
        <v>572711.89</v>
      </c>
      <c r="S409">
        <v>264513.67</v>
      </c>
      <c r="T409">
        <v>308198.21999999997</v>
      </c>
      <c r="U409">
        <v>253800.45</v>
      </c>
      <c r="V409">
        <v>143362.21</v>
      </c>
      <c r="W409">
        <v>13154.78</v>
      </c>
      <c r="X409">
        <v>76352.36</v>
      </c>
      <c r="Y409">
        <v>53855.07</v>
      </c>
      <c r="Z409">
        <v>1082246.8500000001</v>
      </c>
    </row>
    <row r="410" spans="1:26" x14ac:dyDescent="0.25">
      <c r="A410" t="s">
        <v>705</v>
      </c>
      <c r="B410">
        <v>2015</v>
      </c>
      <c r="D410">
        <v>682323.09</v>
      </c>
      <c r="E410">
        <v>41415.230000000003</v>
      </c>
      <c r="F410">
        <v>585872.98</v>
      </c>
      <c r="G410">
        <v>55034.87</v>
      </c>
      <c r="H410">
        <v>361292.69</v>
      </c>
      <c r="I410">
        <v>38547.599999999999</v>
      </c>
      <c r="J410">
        <v>93544.36</v>
      </c>
      <c r="K410">
        <v>229200.73</v>
      </c>
      <c r="L410">
        <v>32137.33</v>
      </c>
      <c r="M410">
        <v>1043615.78</v>
      </c>
      <c r="O410">
        <v>359260.09</v>
      </c>
      <c r="P410">
        <v>10887</v>
      </c>
      <c r="Q410">
        <v>348373.09</v>
      </c>
      <c r="R410">
        <v>511653.04</v>
      </c>
      <c r="S410">
        <v>237477.03</v>
      </c>
      <c r="T410">
        <v>274176.01</v>
      </c>
      <c r="U410">
        <v>223568.89</v>
      </c>
      <c r="V410">
        <v>172702.65</v>
      </c>
      <c r="W410">
        <v>33562.44</v>
      </c>
      <c r="X410">
        <v>92928.16</v>
      </c>
      <c r="Y410">
        <v>46212.05</v>
      </c>
      <c r="Z410">
        <v>1043615.78</v>
      </c>
    </row>
    <row r="411" spans="1:26" x14ac:dyDescent="0.25">
      <c r="A411" t="s">
        <v>705</v>
      </c>
      <c r="B411">
        <v>2016</v>
      </c>
      <c r="D411">
        <v>713045.65</v>
      </c>
      <c r="E411">
        <v>39293.67</v>
      </c>
      <c r="F411">
        <v>609390.77</v>
      </c>
      <c r="G411">
        <v>64361.21</v>
      </c>
      <c r="H411">
        <v>258748.76</v>
      </c>
      <c r="I411">
        <v>38151.03</v>
      </c>
      <c r="J411">
        <v>86436.160000000003</v>
      </c>
      <c r="K411">
        <v>134161.57999999999</v>
      </c>
      <c r="L411">
        <v>92023.95</v>
      </c>
      <c r="M411">
        <v>971794.41</v>
      </c>
      <c r="O411">
        <v>354156.37</v>
      </c>
      <c r="P411">
        <v>10541</v>
      </c>
      <c r="Q411">
        <v>343615.37</v>
      </c>
      <c r="R411">
        <v>486302.51</v>
      </c>
      <c r="S411">
        <v>219543.64</v>
      </c>
      <c r="T411">
        <v>266758.87</v>
      </c>
      <c r="U411">
        <v>217027.5</v>
      </c>
      <c r="V411">
        <v>131335.53</v>
      </c>
      <c r="W411">
        <v>10050.84</v>
      </c>
      <c r="X411">
        <v>61028.15</v>
      </c>
      <c r="Y411">
        <v>60256.55</v>
      </c>
      <c r="Z411">
        <v>971794.41</v>
      </c>
    </row>
    <row r="412" spans="1:26" x14ac:dyDescent="0.25">
      <c r="A412" t="s">
        <v>705</v>
      </c>
      <c r="B412">
        <v>2017</v>
      </c>
      <c r="D412">
        <v>817407.81</v>
      </c>
      <c r="E412">
        <v>43391.86</v>
      </c>
      <c r="F412">
        <v>706436.62</v>
      </c>
      <c r="G412">
        <v>67579.33</v>
      </c>
      <c r="H412">
        <v>283839.43</v>
      </c>
      <c r="I412">
        <v>41873.54</v>
      </c>
      <c r="J412">
        <v>95563.79</v>
      </c>
      <c r="K412">
        <v>146402.1</v>
      </c>
      <c r="L412">
        <v>99944.83</v>
      </c>
      <c r="M412">
        <v>1101247.24</v>
      </c>
      <c r="O412">
        <v>397140.86</v>
      </c>
      <c r="P412">
        <v>23985.99</v>
      </c>
      <c r="Q412">
        <v>373154.87</v>
      </c>
      <c r="R412">
        <v>407334.9</v>
      </c>
      <c r="S412">
        <v>99513.08</v>
      </c>
      <c r="T412">
        <v>307821.82</v>
      </c>
      <c r="U412">
        <v>240050.6</v>
      </c>
      <c r="V412">
        <v>296771.48</v>
      </c>
      <c r="W412">
        <v>156708.88</v>
      </c>
      <c r="X412">
        <v>63925.07</v>
      </c>
      <c r="Y412">
        <v>76137.53</v>
      </c>
      <c r="Z412">
        <v>1101247.24</v>
      </c>
    </row>
    <row r="413" spans="1:26" x14ac:dyDescent="0.25">
      <c r="A413" t="s">
        <v>705</v>
      </c>
      <c r="B413">
        <v>2018</v>
      </c>
      <c r="D413">
        <v>768970.93700000003</v>
      </c>
      <c r="E413">
        <v>41376.885999999999</v>
      </c>
      <c r="F413">
        <v>668721.55700000003</v>
      </c>
      <c r="G413">
        <v>58872.495000000003</v>
      </c>
      <c r="H413">
        <v>330042.98100000003</v>
      </c>
      <c r="I413">
        <v>40676.144999999997</v>
      </c>
      <c r="J413">
        <v>93233.962</v>
      </c>
      <c r="K413">
        <v>196132.87400000001</v>
      </c>
      <c r="L413">
        <v>129381.63</v>
      </c>
      <c r="M413">
        <v>1099013.919</v>
      </c>
      <c r="O413">
        <v>404580.22899999999</v>
      </c>
      <c r="P413">
        <v>22900.011999999999</v>
      </c>
      <c r="Q413">
        <v>381680.217</v>
      </c>
      <c r="R413">
        <v>564849.39500000002</v>
      </c>
      <c r="S413">
        <v>246555.264</v>
      </c>
      <c r="T413">
        <v>318294.13</v>
      </c>
      <c r="U413">
        <v>249467.00099999999</v>
      </c>
      <c r="V413">
        <v>129584.295</v>
      </c>
      <c r="W413">
        <v>3638.8119999999999</v>
      </c>
      <c r="X413">
        <v>62221.620999999999</v>
      </c>
      <c r="Y413">
        <v>63723.862000000001</v>
      </c>
      <c r="Z413">
        <v>1099013.919</v>
      </c>
    </row>
    <row r="414" spans="1:26" x14ac:dyDescent="0.25">
      <c r="A414" t="s">
        <v>705</v>
      </c>
      <c r="B414">
        <v>2019</v>
      </c>
      <c r="D414">
        <v>877010.18</v>
      </c>
      <c r="E414">
        <v>181071.84</v>
      </c>
      <c r="F414">
        <v>638673.04</v>
      </c>
      <c r="G414">
        <v>57265.31</v>
      </c>
      <c r="H414">
        <v>346638.51</v>
      </c>
      <c r="I414">
        <v>38902.21</v>
      </c>
      <c r="J414">
        <v>103985.26</v>
      </c>
      <c r="K414">
        <v>203751.03</v>
      </c>
      <c r="L414">
        <v>123768.33</v>
      </c>
      <c r="M414">
        <v>1223648.69</v>
      </c>
      <c r="O414">
        <v>379253.05</v>
      </c>
      <c r="P414">
        <v>22468</v>
      </c>
      <c r="Q414">
        <v>356785.05</v>
      </c>
      <c r="R414">
        <v>604155.44999999995</v>
      </c>
      <c r="S414">
        <v>282226.13</v>
      </c>
      <c r="T414">
        <v>321929.33</v>
      </c>
      <c r="U414">
        <v>249644.16</v>
      </c>
      <c r="V414">
        <v>240240.18</v>
      </c>
      <c r="W414">
        <v>93192.76</v>
      </c>
      <c r="X414">
        <v>61447.73</v>
      </c>
      <c r="Y414">
        <v>85599.7</v>
      </c>
      <c r="Z414">
        <v>1223648.69</v>
      </c>
    </row>
    <row r="415" spans="1:26" x14ac:dyDescent="0.25">
      <c r="A415" t="s">
        <v>705</v>
      </c>
      <c r="B415">
        <v>2020</v>
      </c>
      <c r="D415">
        <v>949204.26</v>
      </c>
      <c r="E415">
        <v>36361.410000000003</v>
      </c>
      <c r="F415">
        <v>857089.59</v>
      </c>
      <c r="G415">
        <v>55753.26</v>
      </c>
      <c r="H415">
        <v>280734.55</v>
      </c>
      <c r="I415">
        <v>50972.480000000003</v>
      </c>
      <c r="J415">
        <v>90957.51</v>
      </c>
      <c r="K415">
        <v>138804.56</v>
      </c>
      <c r="L415">
        <v>66318.58</v>
      </c>
      <c r="M415">
        <v>1229938.81</v>
      </c>
      <c r="O415">
        <v>365131.99</v>
      </c>
      <c r="P415">
        <v>24541.99</v>
      </c>
      <c r="Q415">
        <v>340590</v>
      </c>
      <c r="R415">
        <v>681770.24</v>
      </c>
      <c r="S415">
        <v>334296.21000000002</v>
      </c>
      <c r="T415">
        <v>347474.03</v>
      </c>
      <c r="U415">
        <v>269409.65000000002</v>
      </c>
      <c r="V415">
        <v>183036.59</v>
      </c>
      <c r="W415">
        <v>37643.730000000003</v>
      </c>
      <c r="X415">
        <v>57781.65</v>
      </c>
      <c r="Y415">
        <v>87611.21</v>
      </c>
      <c r="Z415">
        <v>1229938.81</v>
      </c>
    </row>
    <row r="416" spans="1:26" x14ac:dyDescent="0.25">
      <c r="A416" t="s">
        <v>706</v>
      </c>
      <c r="B416">
        <v>2018</v>
      </c>
      <c r="D416">
        <v>3328.621044</v>
      </c>
      <c r="E416">
        <v>2111.2693169999998</v>
      </c>
      <c r="F416">
        <v>1140.8267510000001</v>
      </c>
      <c r="G416">
        <v>76.524975999999995</v>
      </c>
      <c r="H416">
        <v>6283.459519</v>
      </c>
      <c r="I416">
        <v>2723.9711480000001</v>
      </c>
      <c r="J416">
        <v>2932.4495230000002</v>
      </c>
      <c r="K416">
        <v>627.03884800000003</v>
      </c>
      <c r="L416">
        <v>176.12128999999999</v>
      </c>
      <c r="M416">
        <v>9612.0805629999995</v>
      </c>
      <c r="O416">
        <v>3224.1630110000001</v>
      </c>
      <c r="P416">
        <v>3.200555</v>
      </c>
      <c r="Q416">
        <v>3220.9624549999999</v>
      </c>
      <c r="R416">
        <v>1237.4258480000001</v>
      </c>
      <c r="S416">
        <v>762.49723400000005</v>
      </c>
      <c r="T416">
        <v>474.92861399999998</v>
      </c>
      <c r="U416">
        <v>340.89588900000001</v>
      </c>
      <c r="V416">
        <v>5150.491704</v>
      </c>
      <c r="W416">
        <v>291.47798399999999</v>
      </c>
      <c r="X416">
        <v>4133.1666340000002</v>
      </c>
      <c r="Y416">
        <v>725.84708599999999</v>
      </c>
      <c r="Z416">
        <v>9612.0805629999995</v>
      </c>
    </row>
    <row r="417" spans="1:26" x14ac:dyDescent="0.25">
      <c r="A417" t="s">
        <v>706</v>
      </c>
      <c r="B417">
        <v>2019</v>
      </c>
      <c r="D417">
        <v>3969.3121179999998</v>
      </c>
      <c r="E417">
        <v>2004.3954759999999</v>
      </c>
      <c r="F417">
        <v>1915.7739429999999</v>
      </c>
      <c r="G417">
        <v>49.142699</v>
      </c>
      <c r="H417">
        <v>6515.424481</v>
      </c>
      <c r="I417">
        <v>2831.3323230000001</v>
      </c>
      <c r="J417">
        <v>2901.5987019999998</v>
      </c>
      <c r="K417">
        <v>782.49345700000003</v>
      </c>
      <c r="L417">
        <v>272.81409400000001</v>
      </c>
      <c r="M417">
        <v>10484.736599</v>
      </c>
      <c r="O417">
        <v>3130.3938020000001</v>
      </c>
      <c r="P417">
        <v>3.0790860000000002</v>
      </c>
      <c r="Q417">
        <v>3127.3147159999999</v>
      </c>
      <c r="R417">
        <v>1804.776539</v>
      </c>
      <c r="S417">
        <v>1360.196747</v>
      </c>
      <c r="T417">
        <v>444.579792</v>
      </c>
      <c r="U417">
        <v>305.41195599999998</v>
      </c>
      <c r="V417">
        <v>5549.5662579999998</v>
      </c>
      <c r="W417">
        <v>488.90050500000001</v>
      </c>
      <c r="X417">
        <v>4164.9766509999999</v>
      </c>
      <c r="Y417">
        <v>895.68910200000005</v>
      </c>
      <c r="Z417">
        <v>10484.736599</v>
      </c>
    </row>
    <row r="418" spans="1:26" x14ac:dyDescent="0.25">
      <c r="A418" t="s">
        <v>706</v>
      </c>
      <c r="B418">
        <v>2020</v>
      </c>
      <c r="D418">
        <v>4376.9548329999998</v>
      </c>
      <c r="E418">
        <v>2224.1396460000001</v>
      </c>
      <c r="F418">
        <v>2114.2591280000001</v>
      </c>
      <c r="G418">
        <v>38.556058</v>
      </c>
      <c r="H418">
        <v>8177.0772989999996</v>
      </c>
      <c r="I418">
        <v>3334.4412550000002</v>
      </c>
      <c r="J418">
        <v>3290.9373519999999</v>
      </c>
      <c r="K418">
        <v>1551.6986919999999</v>
      </c>
      <c r="L418">
        <v>993.74750700000004</v>
      </c>
      <c r="M418">
        <v>12554.032132</v>
      </c>
      <c r="O418">
        <v>3591.8348000000001</v>
      </c>
      <c r="P418">
        <v>3.3810880000000001</v>
      </c>
      <c r="Q418">
        <v>3588.453712</v>
      </c>
      <c r="R418">
        <v>2424.1602720000001</v>
      </c>
      <c r="S418">
        <v>1867.6241439999999</v>
      </c>
      <c r="T418">
        <v>556.53612799999996</v>
      </c>
      <c r="U418">
        <v>399.66989000000001</v>
      </c>
      <c r="V418">
        <v>6538.0370599999997</v>
      </c>
      <c r="W418">
        <v>501.09161899999998</v>
      </c>
      <c r="X418">
        <v>4964.9523159999999</v>
      </c>
      <c r="Y418">
        <v>1071.993125</v>
      </c>
      <c r="Z418">
        <v>12554.032132</v>
      </c>
    </row>
    <row r="419" spans="1:26" x14ac:dyDescent="0.25">
      <c r="A419" t="s">
        <v>707</v>
      </c>
      <c r="B419">
        <v>2011</v>
      </c>
      <c r="D419">
        <v>3184.51406</v>
      </c>
      <c r="E419">
        <v>2109.6344100000001</v>
      </c>
      <c r="F419">
        <v>1026.5447999999999</v>
      </c>
      <c r="G419">
        <v>48.33484</v>
      </c>
      <c r="H419">
        <v>6580.24071</v>
      </c>
      <c r="I419">
        <v>2282.0845399999998</v>
      </c>
      <c r="J419">
        <v>3338.6706199999999</v>
      </c>
      <c r="K419">
        <v>959.48554999999999</v>
      </c>
      <c r="L419">
        <v>441.19308999999998</v>
      </c>
      <c r="M419">
        <v>9764.7547699999996</v>
      </c>
      <c r="O419">
        <v>2550.37689</v>
      </c>
      <c r="P419">
        <v>1383.48001</v>
      </c>
      <c r="Q419">
        <v>1166.89688</v>
      </c>
      <c r="R419">
        <v>2457.8681900000001</v>
      </c>
      <c r="S419">
        <v>2075.1923499999998</v>
      </c>
      <c r="T419">
        <v>382.67583999999999</v>
      </c>
      <c r="U419">
        <v>382.67583999999999</v>
      </c>
      <c r="V419">
        <v>4756.5096899999999</v>
      </c>
      <c r="W419">
        <v>343.69596000000001</v>
      </c>
      <c r="X419">
        <v>3400.1511599999999</v>
      </c>
      <c r="Y419">
        <v>1012.66257</v>
      </c>
      <c r="Z419">
        <v>9764.7547699999996</v>
      </c>
    </row>
    <row r="420" spans="1:26" x14ac:dyDescent="0.25">
      <c r="A420" t="s">
        <v>707</v>
      </c>
      <c r="B420">
        <v>2012</v>
      </c>
      <c r="D420">
        <v>3184.6768699999998</v>
      </c>
      <c r="E420">
        <v>2048.83997</v>
      </c>
      <c r="F420">
        <v>1086.30216</v>
      </c>
      <c r="G420">
        <v>49.534739999999999</v>
      </c>
      <c r="H420">
        <v>6732.2701699999998</v>
      </c>
      <c r="I420">
        <v>2304.3062599999998</v>
      </c>
      <c r="J420">
        <v>3279.83988</v>
      </c>
      <c r="K420">
        <v>1148.1240399999999</v>
      </c>
      <c r="L420">
        <v>452.02530000000002</v>
      </c>
      <c r="M420">
        <v>9916.9470399999991</v>
      </c>
      <c r="O420">
        <v>2850.6490399999998</v>
      </c>
      <c r="P420">
        <v>1422.7500199999999</v>
      </c>
      <c r="Q420">
        <v>1427.8990200000001</v>
      </c>
      <c r="R420">
        <v>1920.35616</v>
      </c>
      <c r="S420">
        <v>1248.88048</v>
      </c>
      <c r="T420">
        <v>671.47568000000001</v>
      </c>
      <c r="U420">
        <v>671.47568000000001</v>
      </c>
      <c r="V420">
        <v>5145.9418400000004</v>
      </c>
      <c r="W420">
        <v>321.49543</v>
      </c>
      <c r="X420">
        <v>3607.1347099999998</v>
      </c>
      <c r="Y420">
        <v>1217.31169</v>
      </c>
      <c r="Z420">
        <v>9916.9470399999991</v>
      </c>
    </row>
    <row r="421" spans="1:26" x14ac:dyDescent="0.25">
      <c r="A421" t="s">
        <v>707</v>
      </c>
      <c r="B421">
        <v>2013</v>
      </c>
      <c r="D421">
        <v>3097.3358600000001</v>
      </c>
      <c r="E421">
        <v>1966.71171</v>
      </c>
      <c r="F421">
        <v>1069.3439699999999</v>
      </c>
      <c r="G421">
        <v>61.280189999999997</v>
      </c>
      <c r="H421">
        <v>6848.8487999999998</v>
      </c>
      <c r="I421">
        <v>2384.8899700000002</v>
      </c>
      <c r="J421">
        <v>3180.4862899999998</v>
      </c>
      <c r="K421">
        <v>1283.47254</v>
      </c>
      <c r="L421">
        <v>668.30399</v>
      </c>
      <c r="M421">
        <v>9946.1846600000008</v>
      </c>
      <c r="O421">
        <v>2921.9441499999998</v>
      </c>
      <c r="P421">
        <v>1419.17993</v>
      </c>
      <c r="Q421">
        <v>1502.76422</v>
      </c>
      <c r="R421">
        <v>1161.3987299999999</v>
      </c>
      <c r="S421">
        <v>580.33916999999997</v>
      </c>
      <c r="T421">
        <v>581.05957000000001</v>
      </c>
      <c r="U421">
        <v>581.05957000000001</v>
      </c>
      <c r="V421">
        <v>5862.8417799999997</v>
      </c>
      <c r="W421">
        <v>952.30758000000003</v>
      </c>
      <c r="X421">
        <v>3802.7777700000001</v>
      </c>
      <c r="Y421">
        <v>1107.7564400000001</v>
      </c>
      <c r="Z421">
        <v>9946.1846600000008</v>
      </c>
    </row>
    <row r="422" spans="1:26" x14ac:dyDescent="0.25">
      <c r="A422" t="s">
        <v>707</v>
      </c>
      <c r="B422">
        <v>2014</v>
      </c>
      <c r="D422">
        <v>2686.03512</v>
      </c>
      <c r="E422">
        <v>1733.96948</v>
      </c>
      <c r="F422">
        <v>890.99374</v>
      </c>
      <c r="G422">
        <v>61.071890000000003</v>
      </c>
      <c r="H422">
        <v>6042.9860699999999</v>
      </c>
      <c r="I422">
        <v>2081.3654799999999</v>
      </c>
      <c r="J422">
        <v>2754.1059399999999</v>
      </c>
      <c r="K422">
        <v>1207.5146500000001</v>
      </c>
      <c r="L422">
        <v>641.50134000000003</v>
      </c>
      <c r="M422">
        <v>8729.0211899999995</v>
      </c>
      <c r="O422">
        <v>2805.3266600000002</v>
      </c>
      <c r="P422">
        <v>1339.64302</v>
      </c>
      <c r="Q422">
        <v>1465.68364</v>
      </c>
      <c r="R422">
        <v>1189.78162</v>
      </c>
      <c r="S422">
        <v>686.90224000000001</v>
      </c>
      <c r="T422">
        <v>502.87938000000003</v>
      </c>
      <c r="U422">
        <v>365.75306999999998</v>
      </c>
      <c r="V422">
        <v>4733.9129199999998</v>
      </c>
      <c r="W422">
        <v>208.03017</v>
      </c>
      <c r="X422">
        <v>3538.17922</v>
      </c>
      <c r="Y422">
        <v>987.70353</v>
      </c>
      <c r="Z422">
        <v>8729.0211899999995</v>
      </c>
    </row>
    <row r="423" spans="1:26" x14ac:dyDescent="0.25">
      <c r="A423" t="s">
        <v>707</v>
      </c>
      <c r="B423">
        <v>2015</v>
      </c>
      <c r="D423">
        <v>2655.06043</v>
      </c>
      <c r="E423">
        <v>1713.22352</v>
      </c>
      <c r="F423">
        <v>880.64230999999995</v>
      </c>
      <c r="G423">
        <v>61.194589999999998</v>
      </c>
      <c r="H423">
        <v>5832.5729700000002</v>
      </c>
      <c r="I423">
        <v>2163.6091000000001</v>
      </c>
      <c r="J423">
        <v>2773.6145000000001</v>
      </c>
      <c r="K423">
        <v>895.34937000000002</v>
      </c>
      <c r="L423">
        <v>401.72604999999999</v>
      </c>
      <c r="M423">
        <v>8487.6334000000006</v>
      </c>
      <c r="O423">
        <v>2977.3030800000001</v>
      </c>
      <c r="P423">
        <v>1294.02001</v>
      </c>
      <c r="Q423">
        <v>1683.28307</v>
      </c>
      <c r="R423">
        <v>1061.2023300000001</v>
      </c>
      <c r="S423">
        <v>663.99824999999998</v>
      </c>
      <c r="T423">
        <v>397.20407999999998</v>
      </c>
      <c r="U423">
        <v>265.20639999999997</v>
      </c>
      <c r="V423">
        <v>4449.12799</v>
      </c>
      <c r="W423">
        <v>125.63460000000001</v>
      </c>
      <c r="X423">
        <v>3326.3816299999999</v>
      </c>
      <c r="Y423">
        <v>997.11176</v>
      </c>
      <c r="Z423">
        <v>8487.6334000000006</v>
      </c>
    </row>
    <row r="424" spans="1:26" x14ac:dyDescent="0.25">
      <c r="A424" t="s">
        <v>707</v>
      </c>
      <c r="B424">
        <v>2016</v>
      </c>
      <c r="D424">
        <v>3103.6599900000001</v>
      </c>
      <c r="E424">
        <v>2106.1723400000001</v>
      </c>
      <c r="F424">
        <v>921.85955999999999</v>
      </c>
      <c r="G424">
        <v>75.62809</v>
      </c>
      <c r="H424">
        <v>6143.8912899999996</v>
      </c>
      <c r="I424">
        <v>2254.2590300000002</v>
      </c>
      <c r="J424">
        <v>2873.9708099999998</v>
      </c>
      <c r="K424">
        <v>1015.6614499999999</v>
      </c>
      <c r="L424">
        <v>524.69457</v>
      </c>
      <c r="M424">
        <v>9247.5512799999997</v>
      </c>
      <c r="O424">
        <v>3064.92155</v>
      </c>
      <c r="P424">
        <v>1274.46765</v>
      </c>
      <c r="Q424">
        <v>1790.4539</v>
      </c>
      <c r="R424">
        <v>1269.26331</v>
      </c>
      <c r="S424">
        <v>813.36847999999998</v>
      </c>
      <c r="T424">
        <v>455.89483000000001</v>
      </c>
      <c r="U424">
        <v>326.77028000000001</v>
      </c>
      <c r="V424">
        <v>4913.3664200000003</v>
      </c>
      <c r="W424">
        <v>195.90772999999999</v>
      </c>
      <c r="X424">
        <v>3520.4474799999998</v>
      </c>
      <c r="Y424">
        <v>1197.0112099999999</v>
      </c>
      <c r="Z424">
        <v>9247.5512799999997</v>
      </c>
    </row>
    <row r="425" spans="1:26" x14ac:dyDescent="0.25">
      <c r="A425" t="s">
        <v>707</v>
      </c>
      <c r="B425">
        <v>2017</v>
      </c>
      <c r="D425">
        <v>3691.6452899999999</v>
      </c>
      <c r="E425">
        <v>2460.95775</v>
      </c>
      <c r="F425">
        <v>1139.9955399999999</v>
      </c>
      <c r="G425">
        <v>90.691990000000004</v>
      </c>
      <c r="H425">
        <v>6690.2163300000002</v>
      </c>
      <c r="I425">
        <v>2654.22199</v>
      </c>
      <c r="J425">
        <v>3355.0183400000001</v>
      </c>
      <c r="K425">
        <v>680.976</v>
      </c>
      <c r="L425">
        <v>130.06984</v>
      </c>
      <c r="M425">
        <v>10381.86161</v>
      </c>
      <c r="O425">
        <v>3537.7514200000001</v>
      </c>
      <c r="P425">
        <v>1245.70072</v>
      </c>
      <c r="Q425">
        <v>2292.0506999999998</v>
      </c>
      <c r="R425">
        <v>1330.3946599999999</v>
      </c>
      <c r="S425">
        <v>819.54650000000004</v>
      </c>
      <c r="T425">
        <v>510.84816000000001</v>
      </c>
      <c r="U425">
        <v>358.78422999999998</v>
      </c>
      <c r="V425">
        <v>5513.7155300000004</v>
      </c>
      <c r="W425">
        <v>223.29310000000001</v>
      </c>
      <c r="X425">
        <v>4072.9081799999999</v>
      </c>
      <c r="Y425">
        <v>1217.5142499999999</v>
      </c>
      <c r="Z425">
        <v>10381.86161</v>
      </c>
    </row>
    <row r="426" spans="1:26" x14ac:dyDescent="0.25">
      <c r="A426" t="s">
        <v>707</v>
      </c>
      <c r="B426">
        <v>2018</v>
      </c>
      <c r="D426">
        <v>3271.3189299999999</v>
      </c>
      <c r="E426">
        <v>2111.2693199999999</v>
      </c>
      <c r="F426">
        <v>1110.4065399999999</v>
      </c>
      <c r="G426">
        <v>49.643070000000002</v>
      </c>
      <c r="H426">
        <v>6716.0583200000001</v>
      </c>
      <c r="I426">
        <v>2643.4426100000001</v>
      </c>
      <c r="J426">
        <v>2932.4529699999998</v>
      </c>
      <c r="K426">
        <v>1140.16275</v>
      </c>
      <c r="L426">
        <v>175.58824999999999</v>
      </c>
      <c r="M426">
        <v>9987.3772499999995</v>
      </c>
      <c r="O426">
        <v>3612.6892699999999</v>
      </c>
      <c r="P426">
        <v>1148.7994200000001</v>
      </c>
      <c r="Q426">
        <v>2463.88985</v>
      </c>
      <c r="R426">
        <v>1228.68119</v>
      </c>
      <c r="S426">
        <v>762.49722999999994</v>
      </c>
      <c r="T426">
        <v>466.18394999999998</v>
      </c>
      <c r="U426">
        <v>332.39476999999999</v>
      </c>
      <c r="V426">
        <v>5146.0067900000004</v>
      </c>
      <c r="W426">
        <v>157.93924000000001</v>
      </c>
      <c r="X426">
        <v>4150.8822700000001</v>
      </c>
      <c r="Y426">
        <v>837.18528000000003</v>
      </c>
      <c r="Z426">
        <v>9987.3772499999995</v>
      </c>
    </row>
    <row r="427" spans="1:26" x14ac:dyDescent="0.25">
      <c r="A427" t="s">
        <v>707</v>
      </c>
      <c r="B427">
        <v>2019</v>
      </c>
      <c r="D427">
        <v>3994.3028899999999</v>
      </c>
      <c r="E427">
        <v>2004.3954799999999</v>
      </c>
      <c r="F427">
        <v>1969.99614</v>
      </c>
      <c r="G427">
        <v>19.911280000000001</v>
      </c>
      <c r="H427">
        <v>6713.7680200000004</v>
      </c>
      <c r="I427">
        <v>2831.33232</v>
      </c>
      <c r="J427">
        <v>2901.5920700000001</v>
      </c>
      <c r="K427">
        <v>980.84361999999999</v>
      </c>
      <c r="L427">
        <v>271.86362000000003</v>
      </c>
      <c r="M427">
        <v>10708.07091</v>
      </c>
      <c r="O427">
        <v>3498.4197300000001</v>
      </c>
      <c r="P427">
        <v>1105.19958</v>
      </c>
      <c r="Q427">
        <v>2393.2201599999999</v>
      </c>
      <c r="R427">
        <v>1619.8976500000001</v>
      </c>
      <c r="S427">
        <v>1184.8811499999999</v>
      </c>
      <c r="T427">
        <v>435.01650000000001</v>
      </c>
      <c r="U427">
        <v>296.42446999999999</v>
      </c>
      <c r="V427">
        <v>5589.75353</v>
      </c>
      <c r="W427">
        <v>488.90050000000002</v>
      </c>
      <c r="X427">
        <v>4183.2124400000002</v>
      </c>
      <c r="Y427">
        <v>917.64058</v>
      </c>
      <c r="Z427">
        <v>10708.07091</v>
      </c>
    </row>
    <row r="428" spans="1:26" x14ac:dyDescent="0.25">
      <c r="A428" t="s">
        <v>707</v>
      </c>
      <c r="B428">
        <v>2020</v>
      </c>
      <c r="D428">
        <v>4409.3191100000004</v>
      </c>
      <c r="E428">
        <v>2224.1396500000001</v>
      </c>
      <c r="F428">
        <v>2108.8404099999998</v>
      </c>
      <c r="G428">
        <v>76.33905</v>
      </c>
      <c r="H428">
        <v>8139.46299</v>
      </c>
      <c r="I428">
        <v>3334.4412600000001</v>
      </c>
      <c r="J428">
        <v>3292.2079899999999</v>
      </c>
      <c r="K428">
        <v>1512.81375</v>
      </c>
      <c r="L428">
        <v>992.76085</v>
      </c>
      <c r="M428">
        <v>12548.7821</v>
      </c>
      <c r="O428">
        <v>3845.7950700000001</v>
      </c>
      <c r="P428">
        <v>1032.77323</v>
      </c>
      <c r="Q428">
        <v>2813.0218399999999</v>
      </c>
      <c r="R428">
        <v>2146.7180600000002</v>
      </c>
      <c r="S428">
        <v>1600.6322399999999</v>
      </c>
      <c r="T428">
        <v>546.08582000000001</v>
      </c>
      <c r="U428">
        <v>390.48901000000001</v>
      </c>
      <c r="V428">
        <v>6556.2689700000001</v>
      </c>
      <c r="W428">
        <v>501.09161999999998</v>
      </c>
      <c r="X428">
        <v>4964.8746499999997</v>
      </c>
      <c r="Y428">
        <v>1090.3027</v>
      </c>
      <c r="Z428">
        <v>12548.7821</v>
      </c>
    </row>
    <row r="429" spans="1:26" x14ac:dyDescent="0.25">
      <c r="A429" t="s">
        <v>452</v>
      </c>
      <c r="B429">
        <v>2011</v>
      </c>
      <c r="D429">
        <v>80904.285999999993</v>
      </c>
      <c r="E429">
        <v>2021.3209999999999</v>
      </c>
      <c r="F429">
        <v>72077.5</v>
      </c>
      <c r="G429">
        <v>6805.4650000000001</v>
      </c>
      <c r="H429">
        <v>349473.424</v>
      </c>
      <c r="I429">
        <v>34784.660000000003</v>
      </c>
      <c r="J429">
        <v>87002.551999999996</v>
      </c>
      <c r="K429">
        <v>227686.21100000001</v>
      </c>
      <c r="L429">
        <v>114022.54399999999</v>
      </c>
      <c r="M429">
        <v>430377.70899999997</v>
      </c>
      <c r="O429">
        <v>313216.31300000002</v>
      </c>
      <c r="P429">
        <v>15001.576999999999</v>
      </c>
      <c r="Q429">
        <v>298214.73599999998</v>
      </c>
      <c r="R429">
        <v>33582.686999999998</v>
      </c>
      <c r="S429">
        <v>29648.236000000001</v>
      </c>
      <c r="T429">
        <v>3934.451</v>
      </c>
      <c r="U429">
        <v>3934.451</v>
      </c>
      <c r="V429">
        <v>83578.709000000003</v>
      </c>
      <c r="W429">
        <v>3716.75</v>
      </c>
      <c r="X429">
        <v>13811.478999999999</v>
      </c>
      <c r="Y429">
        <v>66050.481</v>
      </c>
      <c r="Z429">
        <v>430377.70899999997</v>
      </c>
    </row>
    <row r="430" spans="1:26" x14ac:dyDescent="0.25">
      <c r="A430" t="s">
        <v>452</v>
      </c>
      <c r="B430">
        <v>2012</v>
      </c>
      <c r="D430">
        <v>92252.134000000005</v>
      </c>
      <c r="E430">
        <v>2304.4760000000001</v>
      </c>
      <c r="F430">
        <v>81644.096999999994</v>
      </c>
      <c r="G430">
        <v>8303.5609999999997</v>
      </c>
      <c r="H430">
        <v>428075.38699999999</v>
      </c>
      <c r="I430">
        <v>37468.767</v>
      </c>
      <c r="J430">
        <v>104622.66099999999</v>
      </c>
      <c r="K430">
        <v>285983.96000000002</v>
      </c>
      <c r="L430">
        <v>143593.26699999999</v>
      </c>
      <c r="M430">
        <v>520327.52100000001</v>
      </c>
      <c r="O430">
        <v>370765.50900000002</v>
      </c>
      <c r="P430">
        <v>15680.367</v>
      </c>
      <c r="Q430">
        <v>355085.14299999998</v>
      </c>
      <c r="R430">
        <v>48105.764999999999</v>
      </c>
      <c r="S430">
        <v>42943.794000000002</v>
      </c>
      <c r="T430">
        <v>5161.9709999999995</v>
      </c>
      <c r="U430">
        <v>5161.9709999999995</v>
      </c>
      <c r="V430">
        <v>101456.247</v>
      </c>
      <c r="W430">
        <v>4462.7669999999998</v>
      </c>
      <c r="X430">
        <v>16542.304</v>
      </c>
      <c r="Y430">
        <v>80451.176000000007</v>
      </c>
      <c r="Z430">
        <v>520327.52100000001</v>
      </c>
    </row>
    <row r="431" spans="1:26" x14ac:dyDescent="0.25">
      <c r="A431" t="s">
        <v>452</v>
      </c>
      <c r="B431">
        <v>2013</v>
      </c>
      <c r="D431">
        <v>92203.656000000003</v>
      </c>
      <c r="E431">
        <v>2709.873</v>
      </c>
      <c r="F431">
        <v>81038.786999999997</v>
      </c>
      <c r="G431">
        <v>8454.9969999999994</v>
      </c>
      <c r="H431">
        <v>421844.11</v>
      </c>
      <c r="I431">
        <v>36773.892999999996</v>
      </c>
      <c r="J431">
        <v>100651.368</v>
      </c>
      <c r="K431">
        <v>284418.84899999999</v>
      </c>
      <c r="L431">
        <v>129182.732</v>
      </c>
      <c r="M431">
        <v>514047.766</v>
      </c>
      <c r="O431">
        <v>377187.06099999999</v>
      </c>
      <c r="P431">
        <v>13804.324000000001</v>
      </c>
      <c r="Q431">
        <v>363382.73800000001</v>
      </c>
      <c r="R431">
        <v>37820.447999999997</v>
      </c>
      <c r="S431">
        <v>32069.253000000001</v>
      </c>
      <c r="T431">
        <v>5751.1949999999997</v>
      </c>
      <c r="U431">
        <v>5751.1949999999997</v>
      </c>
      <c r="V431">
        <v>99040.255999999994</v>
      </c>
      <c r="W431">
        <v>7549.2780000000002</v>
      </c>
      <c r="X431">
        <v>15058.49</v>
      </c>
      <c r="Y431">
        <v>76432.489000000001</v>
      </c>
      <c r="Z431">
        <v>514047.766</v>
      </c>
    </row>
    <row r="432" spans="1:26" x14ac:dyDescent="0.25">
      <c r="A432" t="s">
        <v>452</v>
      </c>
      <c r="B432">
        <v>2014</v>
      </c>
      <c r="D432">
        <v>95062.012000000002</v>
      </c>
      <c r="E432">
        <v>5926.8819999999996</v>
      </c>
      <c r="F432">
        <v>80232.831000000006</v>
      </c>
      <c r="G432">
        <v>8902.2990000000009</v>
      </c>
      <c r="H432">
        <v>430454.53600000002</v>
      </c>
      <c r="I432">
        <v>33694.173999999999</v>
      </c>
      <c r="J432">
        <v>97561.667000000001</v>
      </c>
      <c r="K432">
        <v>299198.69400000002</v>
      </c>
      <c r="L432">
        <v>169970.01199999999</v>
      </c>
      <c r="M432">
        <v>525516.54799999995</v>
      </c>
      <c r="O432">
        <v>387693.66800000001</v>
      </c>
      <c r="P432">
        <v>12378.518</v>
      </c>
      <c r="Q432">
        <v>375315.15</v>
      </c>
      <c r="R432">
        <v>35197.669000000002</v>
      </c>
      <c r="S432">
        <v>23699.909</v>
      </c>
      <c r="T432">
        <v>11497.76</v>
      </c>
      <c r="U432">
        <v>10154.304</v>
      </c>
      <c r="V432">
        <v>102625.211</v>
      </c>
      <c r="W432">
        <v>7257.2740000000003</v>
      </c>
      <c r="X432">
        <v>15983.204</v>
      </c>
      <c r="Y432">
        <v>79384.732999999993</v>
      </c>
      <c r="Z432">
        <v>525516.54799999995</v>
      </c>
    </row>
    <row r="433" spans="1:26" x14ac:dyDescent="0.25">
      <c r="A433" t="s">
        <v>452</v>
      </c>
      <c r="B433">
        <v>2015</v>
      </c>
      <c r="D433">
        <v>118350.08199999999</v>
      </c>
      <c r="E433">
        <v>9279.2379999999994</v>
      </c>
      <c r="F433">
        <v>89669.087</v>
      </c>
      <c r="G433">
        <v>19401.756000000001</v>
      </c>
      <c r="H433">
        <v>450653.91399999999</v>
      </c>
      <c r="I433">
        <v>41335.46</v>
      </c>
      <c r="J433">
        <v>105599.694</v>
      </c>
      <c r="K433">
        <v>303718.76</v>
      </c>
      <c r="L433">
        <v>107994.60799999999</v>
      </c>
      <c r="M433">
        <v>569003.99600000004</v>
      </c>
      <c r="O433">
        <v>418433.25300000003</v>
      </c>
      <c r="P433">
        <v>11985.111999999999</v>
      </c>
      <c r="Q433">
        <v>406448.141</v>
      </c>
      <c r="R433">
        <v>36775.425000000003</v>
      </c>
      <c r="S433">
        <v>21869.403999999999</v>
      </c>
      <c r="T433">
        <v>14906.022000000001</v>
      </c>
      <c r="U433">
        <v>13098.241</v>
      </c>
      <c r="V433">
        <v>113795.318</v>
      </c>
      <c r="W433">
        <v>7427.1850000000004</v>
      </c>
      <c r="X433">
        <v>26352.489000000001</v>
      </c>
      <c r="Y433">
        <v>80015.642999999996</v>
      </c>
      <c r="Z433">
        <v>569003.99600000004</v>
      </c>
    </row>
    <row r="434" spans="1:26" x14ac:dyDescent="0.25">
      <c r="A434" t="s">
        <v>452</v>
      </c>
      <c r="B434">
        <v>2016</v>
      </c>
      <c r="D434">
        <v>164727.394</v>
      </c>
      <c r="E434">
        <v>10224.029</v>
      </c>
      <c r="F434">
        <v>139614.06099999999</v>
      </c>
      <c r="G434">
        <v>14889.304</v>
      </c>
      <c r="H434">
        <v>519711.67300000001</v>
      </c>
      <c r="I434">
        <v>54786.402999999998</v>
      </c>
      <c r="J434">
        <v>131511.59299999999</v>
      </c>
      <c r="K434">
        <v>333413.67700000003</v>
      </c>
      <c r="L434">
        <v>235319.367</v>
      </c>
      <c r="M434">
        <v>684439.06799999997</v>
      </c>
      <c r="O434">
        <v>509135.05</v>
      </c>
      <c r="P434">
        <v>13636.036</v>
      </c>
      <c r="Q434">
        <v>495499.01400000002</v>
      </c>
      <c r="R434">
        <v>34000.142999999996</v>
      </c>
      <c r="S434">
        <v>10718.14</v>
      </c>
      <c r="T434">
        <v>23282.003000000001</v>
      </c>
      <c r="U434">
        <v>16676.260999999999</v>
      </c>
      <c r="V434">
        <v>141303.87400000001</v>
      </c>
      <c r="W434">
        <v>6368.2809999999999</v>
      </c>
      <c r="X434">
        <v>37554.866999999998</v>
      </c>
      <c r="Y434">
        <v>97380.726999999999</v>
      </c>
      <c r="Z434">
        <v>684439.06799999997</v>
      </c>
    </row>
    <row r="435" spans="1:26" x14ac:dyDescent="0.25">
      <c r="A435" t="s">
        <v>452</v>
      </c>
      <c r="B435">
        <v>2017</v>
      </c>
      <c r="D435">
        <v>185792.37400000001</v>
      </c>
      <c r="E435">
        <v>9252.75</v>
      </c>
      <c r="F435">
        <v>163358.37700000001</v>
      </c>
      <c r="G435">
        <v>13181.246999999999</v>
      </c>
      <c r="H435">
        <v>506291.77500000002</v>
      </c>
      <c r="I435">
        <v>65768.832999999999</v>
      </c>
      <c r="J435">
        <v>142483.872</v>
      </c>
      <c r="K435">
        <v>298039.07</v>
      </c>
      <c r="L435">
        <v>179497.16</v>
      </c>
      <c r="M435">
        <v>692084.14899999998</v>
      </c>
      <c r="O435">
        <v>521563.79300000001</v>
      </c>
      <c r="P435">
        <v>13018.656999999999</v>
      </c>
      <c r="Q435">
        <v>508545.136</v>
      </c>
      <c r="R435">
        <v>30179.924999999999</v>
      </c>
      <c r="S435">
        <v>7220.3739999999998</v>
      </c>
      <c r="T435">
        <v>22959.552</v>
      </c>
      <c r="U435">
        <v>15122.022999999999</v>
      </c>
      <c r="V435">
        <v>140340.43100000001</v>
      </c>
      <c r="W435">
        <v>6425.7430000000004</v>
      </c>
      <c r="X435">
        <v>30238.32</v>
      </c>
      <c r="Y435">
        <v>103676.367</v>
      </c>
      <c r="Z435">
        <v>692084.14899999998</v>
      </c>
    </row>
    <row r="436" spans="1:26" x14ac:dyDescent="0.25">
      <c r="A436" t="s">
        <v>452</v>
      </c>
      <c r="B436">
        <v>2018</v>
      </c>
      <c r="D436">
        <v>228730.951</v>
      </c>
      <c r="E436">
        <v>8182.8450000000003</v>
      </c>
      <c r="F436">
        <v>205928.18</v>
      </c>
      <c r="G436">
        <v>14619.925999999999</v>
      </c>
      <c r="H436">
        <v>556177.29299999995</v>
      </c>
      <c r="I436">
        <v>74169.104999999996</v>
      </c>
      <c r="J436">
        <v>140811.43100000001</v>
      </c>
      <c r="K436">
        <v>341196.75699999998</v>
      </c>
      <c r="L436">
        <v>203773.49900000001</v>
      </c>
      <c r="M436">
        <v>784908.24399999995</v>
      </c>
      <c r="O436">
        <v>581211.13600000006</v>
      </c>
      <c r="P436">
        <v>12773.056</v>
      </c>
      <c r="Q436">
        <v>568438.07900000003</v>
      </c>
      <c r="R436">
        <v>38820.205000000002</v>
      </c>
      <c r="S436">
        <v>15985.98</v>
      </c>
      <c r="T436">
        <v>22834.224999999999</v>
      </c>
      <c r="U436">
        <v>16627.440999999999</v>
      </c>
      <c r="V436">
        <v>164876.90299999999</v>
      </c>
      <c r="W436">
        <v>6637.0460000000003</v>
      </c>
      <c r="X436">
        <v>28059.157999999999</v>
      </c>
      <c r="Y436">
        <v>130180.698</v>
      </c>
      <c r="Z436">
        <v>784908.24399999995</v>
      </c>
    </row>
    <row r="437" spans="1:26" x14ac:dyDescent="0.25">
      <c r="A437" t="s">
        <v>452</v>
      </c>
      <c r="B437">
        <v>2019</v>
      </c>
      <c r="D437">
        <v>266284.22899999999</v>
      </c>
      <c r="E437">
        <v>7985.9620000000004</v>
      </c>
      <c r="F437">
        <v>217221.11799999999</v>
      </c>
      <c r="G437">
        <v>41077.148999999998</v>
      </c>
      <c r="H437">
        <v>556787.71699999995</v>
      </c>
      <c r="I437">
        <v>97290.567999999999</v>
      </c>
      <c r="J437">
        <v>121176.056</v>
      </c>
      <c r="K437">
        <v>338321.09399999998</v>
      </c>
      <c r="L437">
        <v>283617.00699999998</v>
      </c>
      <c r="M437">
        <v>823071.94700000004</v>
      </c>
      <c r="O437">
        <v>656609.79099999997</v>
      </c>
      <c r="P437">
        <v>13952.119000000001</v>
      </c>
      <c r="Q437">
        <v>642657.67200000002</v>
      </c>
      <c r="R437">
        <v>42280.932999999997</v>
      </c>
      <c r="S437">
        <v>16487.306</v>
      </c>
      <c r="T437">
        <v>25793.627</v>
      </c>
      <c r="U437">
        <v>19098.573</v>
      </c>
      <c r="V437">
        <v>124181.22199999999</v>
      </c>
      <c r="W437">
        <v>3129.1030000000001</v>
      </c>
      <c r="X437">
        <v>25958.059000000001</v>
      </c>
      <c r="Y437">
        <v>95094.06</v>
      </c>
      <c r="Z437">
        <v>823071.94700000004</v>
      </c>
    </row>
    <row r="438" spans="1:26" x14ac:dyDescent="0.25">
      <c r="A438" t="s">
        <v>452</v>
      </c>
      <c r="B438">
        <v>2020</v>
      </c>
      <c r="D438">
        <v>247551.264</v>
      </c>
      <c r="E438">
        <v>9403.9779999999992</v>
      </c>
      <c r="F438">
        <v>222077.95600000001</v>
      </c>
      <c r="G438">
        <v>16069.33</v>
      </c>
      <c r="H438">
        <v>640223.70799999998</v>
      </c>
      <c r="I438">
        <v>110188.39599999999</v>
      </c>
      <c r="J438">
        <v>123212.164</v>
      </c>
      <c r="K438">
        <v>406823.14899999998</v>
      </c>
      <c r="L438">
        <v>287334.97499999998</v>
      </c>
      <c r="M438">
        <v>887774.973</v>
      </c>
      <c r="O438">
        <v>683331.6</v>
      </c>
      <c r="P438">
        <v>12877.663</v>
      </c>
      <c r="Q438">
        <v>670453.93700000003</v>
      </c>
      <c r="R438">
        <v>38899.148999999998</v>
      </c>
      <c r="S438">
        <v>13243.493</v>
      </c>
      <c r="T438">
        <v>25655.656999999999</v>
      </c>
      <c r="U438">
        <v>18761.52</v>
      </c>
      <c r="V438">
        <v>165544.22399999999</v>
      </c>
      <c r="W438">
        <v>1337.6010000000001</v>
      </c>
      <c r="X438">
        <v>32211.146000000001</v>
      </c>
      <c r="Y438">
        <v>131995.47700000001</v>
      </c>
      <c r="Z438">
        <v>887774.973</v>
      </c>
    </row>
    <row r="439" spans="1:26" x14ac:dyDescent="0.25">
      <c r="A439" t="s">
        <v>708</v>
      </c>
      <c r="B439">
        <v>2011</v>
      </c>
      <c r="D439">
        <v>4432.0729000000001</v>
      </c>
      <c r="E439">
        <v>502.8587</v>
      </c>
      <c r="F439">
        <v>3359.2267999999999</v>
      </c>
      <c r="G439">
        <v>569.98749999999995</v>
      </c>
      <c r="H439">
        <v>3515.6709000000001</v>
      </c>
      <c r="I439">
        <v>540.53570000000002</v>
      </c>
      <c r="J439">
        <v>1659.7514000000001</v>
      </c>
      <c r="K439">
        <v>1315.3838000000001</v>
      </c>
      <c r="L439">
        <v>911.30790000000002</v>
      </c>
      <c r="M439">
        <v>7947.7439000000004</v>
      </c>
      <c r="O439">
        <v>2703.1639</v>
      </c>
      <c r="P439">
        <v>116.45099999999999</v>
      </c>
      <c r="Q439">
        <v>2586.7129</v>
      </c>
      <c r="R439">
        <v>2723.4277000000002</v>
      </c>
      <c r="S439">
        <v>1442.6984</v>
      </c>
      <c r="T439">
        <v>1280.7293</v>
      </c>
      <c r="U439">
        <v>1280.7293</v>
      </c>
      <c r="V439">
        <v>2521.1523000000002</v>
      </c>
      <c r="W439">
        <v>1129.9447</v>
      </c>
      <c r="X439">
        <v>881.87950000000001</v>
      </c>
      <c r="Y439">
        <v>509.32819999999998</v>
      </c>
      <c r="Z439">
        <v>7947.7439000000004</v>
      </c>
    </row>
    <row r="440" spans="1:26" x14ac:dyDescent="0.25">
      <c r="A440" t="s">
        <v>708</v>
      </c>
      <c r="B440">
        <v>2012</v>
      </c>
      <c r="D440">
        <v>5581.1080000000002</v>
      </c>
      <c r="E440">
        <v>696.50459999999998</v>
      </c>
      <c r="F440">
        <v>4128.2586000000001</v>
      </c>
      <c r="G440">
        <v>756.34469999999999</v>
      </c>
      <c r="H440">
        <v>4070.9584</v>
      </c>
      <c r="I440">
        <v>606.8646</v>
      </c>
      <c r="J440">
        <v>1930.6938</v>
      </c>
      <c r="K440">
        <v>1533.4</v>
      </c>
      <c r="L440">
        <v>1065.7097000000001</v>
      </c>
      <c r="M440">
        <v>9652.0663999999997</v>
      </c>
      <c r="O440">
        <v>3024.8022000000001</v>
      </c>
      <c r="P440">
        <v>118.746</v>
      </c>
      <c r="Q440">
        <v>2906.0562</v>
      </c>
      <c r="R440">
        <v>3191.0414000000001</v>
      </c>
      <c r="S440">
        <v>1708.6229000000001</v>
      </c>
      <c r="T440">
        <v>1482.4184</v>
      </c>
      <c r="U440">
        <v>1482.4184</v>
      </c>
      <c r="V440">
        <v>3436.2228</v>
      </c>
      <c r="W440">
        <v>1838.2606000000001</v>
      </c>
      <c r="X440">
        <v>957.88699999999994</v>
      </c>
      <c r="Y440">
        <v>640.0752</v>
      </c>
      <c r="Z440">
        <v>9652.0663999999997</v>
      </c>
    </row>
    <row r="441" spans="1:26" x14ac:dyDescent="0.25">
      <c r="A441" t="s">
        <v>708</v>
      </c>
      <c r="B441">
        <v>2013</v>
      </c>
      <c r="D441">
        <v>5759.7061999999996</v>
      </c>
      <c r="E441">
        <v>615.20270000000005</v>
      </c>
      <c r="F441">
        <v>4396.9141</v>
      </c>
      <c r="G441">
        <v>747.58939999999996</v>
      </c>
      <c r="H441">
        <v>4720.5736999999999</v>
      </c>
      <c r="I441">
        <v>681.08780000000002</v>
      </c>
      <c r="J441">
        <v>2161.0634</v>
      </c>
      <c r="K441">
        <v>1878.4223999999999</v>
      </c>
      <c r="L441">
        <v>1376.83</v>
      </c>
      <c r="M441">
        <v>10480.2799</v>
      </c>
      <c r="O441">
        <v>3363.4621000000002</v>
      </c>
      <c r="P441">
        <v>124.119</v>
      </c>
      <c r="Q441">
        <v>3239.3431</v>
      </c>
      <c r="R441">
        <v>4172.2255999999998</v>
      </c>
      <c r="S441">
        <v>2610.6361999999999</v>
      </c>
      <c r="T441">
        <v>1561.5894000000001</v>
      </c>
      <c r="U441">
        <v>1561.5894000000001</v>
      </c>
      <c r="V441">
        <v>2944.5922</v>
      </c>
      <c r="W441">
        <v>1302.633</v>
      </c>
      <c r="X441">
        <v>1043.5415</v>
      </c>
      <c r="Y441">
        <v>598.41769999999997</v>
      </c>
      <c r="Z441">
        <v>10480.2799</v>
      </c>
    </row>
    <row r="442" spans="1:26" x14ac:dyDescent="0.25">
      <c r="A442" t="s">
        <v>708</v>
      </c>
      <c r="B442">
        <v>2014</v>
      </c>
      <c r="D442">
        <v>5317.9888799999999</v>
      </c>
      <c r="E442">
        <v>652.75633000000005</v>
      </c>
      <c r="F442">
        <v>4039.9998700000001</v>
      </c>
      <c r="G442">
        <v>625.23266999999998</v>
      </c>
      <c r="H442">
        <v>4022.2910000000002</v>
      </c>
      <c r="I442">
        <v>622.06023000000005</v>
      </c>
      <c r="J442">
        <v>1906.3139900000001</v>
      </c>
      <c r="K442">
        <v>1493.91679</v>
      </c>
      <c r="L442">
        <v>991.90440999999998</v>
      </c>
      <c r="M442">
        <v>9340.27988</v>
      </c>
      <c r="O442">
        <v>3140.7507700000001</v>
      </c>
      <c r="P442">
        <v>3093.1932400000001</v>
      </c>
      <c r="Q442">
        <v>47.55753</v>
      </c>
      <c r="R442">
        <v>3564.1331399999999</v>
      </c>
      <c r="S442">
        <v>2129.5324500000002</v>
      </c>
      <c r="T442">
        <v>1434.60069</v>
      </c>
      <c r="U442">
        <v>1434.60069</v>
      </c>
      <c r="V442">
        <v>2635.3959599999998</v>
      </c>
      <c r="W442">
        <v>1033.77874</v>
      </c>
      <c r="X442">
        <v>915.69167000000004</v>
      </c>
      <c r="Y442">
        <v>685.92556000000002</v>
      </c>
      <c r="Z442">
        <v>9340.27988</v>
      </c>
    </row>
    <row r="443" spans="1:26" x14ac:dyDescent="0.25">
      <c r="A443" t="s">
        <v>708</v>
      </c>
      <c r="B443">
        <v>2015</v>
      </c>
      <c r="D443">
        <v>4923.1555500000004</v>
      </c>
      <c r="E443">
        <v>549.72923000000003</v>
      </c>
      <c r="F443">
        <v>3819.4446200000002</v>
      </c>
      <c r="G443">
        <v>553.98170000000005</v>
      </c>
      <c r="H443">
        <v>3555.43597</v>
      </c>
      <c r="I443">
        <v>533.27462000000003</v>
      </c>
      <c r="J443">
        <v>1722.8317199999999</v>
      </c>
      <c r="K443">
        <v>1299.32962</v>
      </c>
      <c r="L443">
        <v>803.28201000000001</v>
      </c>
      <c r="M443">
        <v>8478.5915199999999</v>
      </c>
      <c r="O443">
        <v>3025.1748699999998</v>
      </c>
      <c r="P443">
        <v>97.982990000000001</v>
      </c>
      <c r="Q443">
        <v>2927.1918799999999</v>
      </c>
      <c r="R443">
        <v>3311.6336000000001</v>
      </c>
      <c r="S443">
        <v>1938.97459</v>
      </c>
      <c r="T443">
        <v>1372.6590100000001</v>
      </c>
      <c r="U443">
        <v>1372.6590100000001</v>
      </c>
      <c r="V443">
        <v>2141.7830600000002</v>
      </c>
      <c r="W443">
        <v>761.11447999999996</v>
      </c>
      <c r="X443">
        <v>840.75179000000003</v>
      </c>
      <c r="Y443">
        <v>539.91678000000002</v>
      </c>
      <c r="Z443">
        <v>8478.5915199999999</v>
      </c>
    </row>
    <row r="444" spans="1:26" x14ac:dyDescent="0.25">
      <c r="A444" t="s">
        <v>708</v>
      </c>
      <c r="B444">
        <v>2016</v>
      </c>
      <c r="D444">
        <v>4814.1032599999999</v>
      </c>
      <c r="E444">
        <v>480.25092000000001</v>
      </c>
      <c r="F444">
        <v>3814.50065</v>
      </c>
      <c r="G444">
        <v>519.35168999999996</v>
      </c>
      <c r="H444">
        <v>3745.3485500000002</v>
      </c>
      <c r="I444">
        <v>569.09992</v>
      </c>
      <c r="J444">
        <v>1859.29459</v>
      </c>
      <c r="K444">
        <v>1316.9540400000001</v>
      </c>
      <c r="L444">
        <v>835.75232000000005</v>
      </c>
      <c r="M444">
        <v>8559.4518100000005</v>
      </c>
      <c r="O444">
        <v>3063.0604800000001</v>
      </c>
      <c r="P444">
        <v>94.868960000000001</v>
      </c>
      <c r="Q444">
        <v>2968.1915199999999</v>
      </c>
      <c r="R444">
        <v>3273.4650700000002</v>
      </c>
      <c r="S444">
        <v>1835.18733</v>
      </c>
      <c r="T444">
        <v>1438.27774</v>
      </c>
      <c r="U444">
        <v>1438.27774</v>
      </c>
      <c r="V444">
        <v>2222.9262600000002</v>
      </c>
      <c r="W444">
        <v>802.84965999999997</v>
      </c>
      <c r="X444">
        <v>906.97677999999996</v>
      </c>
      <c r="Y444">
        <v>513.09983</v>
      </c>
      <c r="Z444">
        <v>8559.4518100000005</v>
      </c>
    </row>
    <row r="445" spans="1:26" x14ac:dyDescent="0.25">
      <c r="A445" t="s">
        <v>708</v>
      </c>
      <c r="B445">
        <v>2017</v>
      </c>
      <c r="D445">
        <v>5882.3521000000001</v>
      </c>
      <c r="E445">
        <v>591.47059999999999</v>
      </c>
      <c r="F445">
        <v>4662.5625</v>
      </c>
      <c r="G445">
        <v>628.31899999999996</v>
      </c>
      <c r="H445">
        <v>4561.7817999999997</v>
      </c>
      <c r="I445">
        <v>863.04719999999998</v>
      </c>
      <c r="J445">
        <v>2408.4466000000002</v>
      </c>
      <c r="K445">
        <v>1290.288</v>
      </c>
      <c r="L445">
        <v>626.04160000000002</v>
      </c>
      <c r="M445">
        <v>10444.133900000001</v>
      </c>
      <c r="O445">
        <v>3839.9522000000002</v>
      </c>
      <c r="P445">
        <v>107.937</v>
      </c>
      <c r="Q445">
        <v>3732.0151999999998</v>
      </c>
      <c r="R445">
        <v>3615.8714</v>
      </c>
      <c r="S445">
        <v>1800.5204000000001</v>
      </c>
      <c r="T445">
        <v>1815.3510000000001</v>
      </c>
      <c r="U445">
        <v>1815.3510000000001</v>
      </c>
      <c r="V445">
        <v>2988.3103000000001</v>
      </c>
      <c r="W445">
        <v>921.06209999999999</v>
      </c>
      <c r="X445">
        <v>1240.5495000000001</v>
      </c>
      <c r="Y445">
        <v>826.69880000000001</v>
      </c>
      <c r="Z445">
        <v>10444.133900000001</v>
      </c>
    </row>
    <row r="446" spans="1:26" x14ac:dyDescent="0.25">
      <c r="A446" t="s">
        <v>708</v>
      </c>
      <c r="B446">
        <v>2018</v>
      </c>
      <c r="D446">
        <v>5953.2977000000001</v>
      </c>
      <c r="E446">
        <v>565.97379999999998</v>
      </c>
      <c r="F446">
        <v>4733.1243999999997</v>
      </c>
      <c r="G446">
        <v>654.19949999999994</v>
      </c>
      <c r="H446">
        <v>4747.9533000000001</v>
      </c>
      <c r="I446">
        <v>953.69269999999995</v>
      </c>
      <c r="J446">
        <v>2492.8643000000002</v>
      </c>
      <c r="K446">
        <v>1301.3961999999999</v>
      </c>
      <c r="L446">
        <v>555.68820000000005</v>
      </c>
      <c r="M446">
        <v>10701.251</v>
      </c>
      <c r="O446">
        <v>4026.8663000000001</v>
      </c>
      <c r="P446">
        <v>103.0501</v>
      </c>
      <c r="Q446">
        <v>3923.8162000000002</v>
      </c>
      <c r="R446">
        <v>3905.4481000000001</v>
      </c>
      <c r="S446">
        <v>2134.2811000000002</v>
      </c>
      <c r="T446">
        <v>1771.1669999999999</v>
      </c>
      <c r="U446">
        <v>1771.1669999999999</v>
      </c>
      <c r="V446">
        <v>2768.9366</v>
      </c>
      <c r="W446">
        <v>866.43110000000001</v>
      </c>
      <c r="X446">
        <v>1279.6492000000001</v>
      </c>
      <c r="Y446">
        <v>622.85630000000003</v>
      </c>
      <c r="Z446">
        <v>10701.251</v>
      </c>
    </row>
    <row r="447" spans="1:26" x14ac:dyDescent="0.25">
      <c r="A447" t="s">
        <v>708</v>
      </c>
      <c r="B447">
        <v>2019</v>
      </c>
      <c r="D447">
        <v>6684.1414999999997</v>
      </c>
      <c r="E447">
        <v>648.47357999999997</v>
      </c>
      <c r="F447">
        <v>4979.7057699999996</v>
      </c>
      <c r="G447">
        <v>1055.96216</v>
      </c>
      <c r="H447">
        <v>4954.5123999999996</v>
      </c>
      <c r="I447">
        <v>882.86422000000005</v>
      </c>
      <c r="J447">
        <v>2562.1256899999998</v>
      </c>
      <c r="K447">
        <v>1509.5224900000001</v>
      </c>
      <c r="L447">
        <v>717.71433000000002</v>
      </c>
      <c r="M447">
        <v>11638.653899999999</v>
      </c>
      <c r="O447">
        <v>4269.4744000000001</v>
      </c>
      <c r="P447">
        <v>4174.9313199999997</v>
      </c>
      <c r="Q447">
        <v>94.543080000000003</v>
      </c>
      <c r="R447">
        <v>4904.2357599999996</v>
      </c>
      <c r="S447">
        <v>2977.4252700000002</v>
      </c>
      <c r="T447">
        <v>1926.8104900000001</v>
      </c>
      <c r="U447">
        <v>1926.8104900000001</v>
      </c>
      <c r="V447">
        <v>2464.9437400000002</v>
      </c>
      <c r="W447">
        <v>1145.8678500000001</v>
      </c>
      <c r="X447">
        <v>1242.3971100000001</v>
      </c>
      <c r="Y447">
        <v>143.99964</v>
      </c>
      <c r="Z447">
        <v>11638.653899999999</v>
      </c>
    </row>
    <row r="448" spans="1:26" x14ac:dyDescent="0.25">
      <c r="A448" t="s">
        <v>708</v>
      </c>
      <c r="B448">
        <v>2020</v>
      </c>
      <c r="D448">
        <v>7358.9144999999999</v>
      </c>
      <c r="E448">
        <v>635.63739999999996</v>
      </c>
      <c r="F448">
        <v>5620.1148000000003</v>
      </c>
      <c r="G448">
        <v>1103.1623</v>
      </c>
      <c r="H448">
        <v>5443.4125000000004</v>
      </c>
      <c r="I448">
        <v>1024.6279</v>
      </c>
      <c r="J448">
        <v>2787.9695999999999</v>
      </c>
      <c r="K448">
        <v>1630.8150000000001</v>
      </c>
      <c r="L448">
        <v>817.24810000000002</v>
      </c>
      <c r="M448">
        <v>12802.326999999999</v>
      </c>
      <c r="O448">
        <v>4893.6719999999996</v>
      </c>
      <c r="P448">
        <v>110.4389</v>
      </c>
      <c r="Q448">
        <v>4783.2331000000004</v>
      </c>
      <c r="R448">
        <v>4807.7750999999998</v>
      </c>
      <c r="S448">
        <v>2433.3379</v>
      </c>
      <c r="T448">
        <v>2374.4371000000001</v>
      </c>
      <c r="U448">
        <v>2374.4371000000001</v>
      </c>
      <c r="V448">
        <v>3100.8798999999999</v>
      </c>
      <c r="W448">
        <v>953.45619999999997</v>
      </c>
      <c r="X448">
        <v>1393.9848</v>
      </c>
      <c r="Y448">
        <v>753.43899999999996</v>
      </c>
      <c r="Z448">
        <v>12802.326999999999</v>
      </c>
    </row>
    <row r="449" spans="1:26" x14ac:dyDescent="0.25">
      <c r="A449" t="s">
        <v>709</v>
      </c>
      <c r="B449">
        <v>2011</v>
      </c>
      <c r="D449">
        <v>3142121.9610000001</v>
      </c>
      <c r="E449">
        <v>568715.47499999998</v>
      </c>
      <c r="F449">
        <v>2532844.173</v>
      </c>
      <c r="G449">
        <v>40562.313000000002</v>
      </c>
      <c r="H449">
        <v>1059360.736</v>
      </c>
      <c r="I449">
        <v>75083.092999999993</v>
      </c>
      <c r="J449">
        <v>579754.89399999997</v>
      </c>
      <c r="K449">
        <v>404522.74800000002</v>
      </c>
      <c r="L449">
        <v>312730.77399999998</v>
      </c>
      <c r="M449">
        <v>4201482.6969999997</v>
      </c>
      <c r="O449">
        <v>2120877.3709999998</v>
      </c>
      <c r="P449">
        <v>455958.23599999998</v>
      </c>
      <c r="Q449">
        <v>1664919.135</v>
      </c>
      <c r="R449">
        <v>1109829.1029999999</v>
      </c>
      <c r="S449">
        <v>1019892.205</v>
      </c>
      <c r="T449">
        <v>89936.898000000001</v>
      </c>
      <c r="U449">
        <v>7210.5209999999997</v>
      </c>
      <c r="V449">
        <v>970776.223</v>
      </c>
      <c r="W449">
        <v>348289.92200000002</v>
      </c>
      <c r="X449">
        <v>181169.446</v>
      </c>
      <c r="Y449">
        <v>441316.85399999999</v>
      </c>
      <c r="Z449">
        <v>4201482.6969999997</v>
      </c>
    </row>
    <row r="450" spans="1:26" x14ac:dyDescent="0.25">
      <c r="A450" t="s">
        <v>709</v>
      </c>
      <c r="B450">
        <v>2012</v>
      </c>
      <c r="D450">
        <v>1223148.5828</v>
      </c>
      <c r="E450">
        <v>224949.13260000001</v>
      </c>
      <c r="F450">
        <v>981792.29799999995</v>
      </c>
      <c r="G450">
        <v>16407.152300000002</v>
      </c>
      <c r="H450">
        <v>3049563.7588999998</v>
      </c>
      <c r="I450">
        <v>29161.068800000001</v>
      </c>
      <c r="J450">
        <v>221316.5833</v>
      </c>
      <c r="K450">
        <v>2799086.1069</v>
      </c>
      <c r="L450">
        <v>41167.513099999996</v>
      </c>
      <c r="M450">
        <v>4272712.3417999996</v>
      </c>
      <c r="O450">
        <v>2298527.9835000001</v>
      </c>
      <c r="P450">
        <v>476589.36589999998</v>
      </c>
      <c r="Q450">
        <v>1821938.6176</v>
      </c>
      <c r="R450">
        <v>1024144.4579</v>
      </c>
      <c r="S450">
        <v>959009.56649999996</v>
      </c>
      <c r="T450">
        <v>65134.8914</v>
      </c>
      <c r="U450">
        <v>765.40049999999997</v>
      </c>
      <c r="V450">
        <v>950039.90040000004</v>
      </c>
      <c r="W450">
        <v>160481.72560000001</v>
      </c>
      <c r="X450">
        <v>101253.5194</v>
      </c>
      <c r="Y450">
        <v>688304.65529999998</v>
      </c>
      <c r="Z450">
        <v>4272712.3417999996</v>
      </c>
    </row>
    <row r="451" spans="1:26" x14ac:dyDescent="0.25">
      <c r="A451" t="s">
        <v>709</v>
      </c>
      <c r="B451">
        <v>2013</v>
      </c>
      <c r="D451">
        <v>1027751.9406</v>
      </c>
      <c r="E451">
        <v>198791.97570000001</v>
      </c>
      <c r="F451">
        <v>805197.58799999999</v>
      </c>
      <c r="G451">
        <v>23762.376899999999</v>
      </c>
      <c r="H451">
        <v>1162863.1258</v>
      </c>
      <c r="I451">
        <v>26503.8161</v>
      </c>
      <c r="J451">
        <v>206009.80379999999</v>
      </c>
      <c r="K451">
        <v>930349.50589999999</v>
      </c>
      <c r="L451">
        <v>844273.41570000001</v>
      </c>
      <c r="M451">
        <v>2190615.0663999999</v>
      </c>
      <c r="O451">
        <v>1516319.3769</v>
      </c>
      <c r="P451">
        <v>223036.35060000001</v>
      </c>
      <c r="Q451">
        <v>1293283.0263</v>
      </c>
      <c r="R451">
        <v>216329.65890000001</v>
      </c>
      <c r="S451">
        <v>187312.65460000001</v>
      </c>
      <c r="T451">
        <v>29017.004300000001</v>
      </c>
      <c r="U451">
        <v>988.27790000000005</v>
      </c>
      <c r="V451">
        <v>457966.0307</v>
      </c>
      <c r="W451">
        <v>5512.0167000000001</v>
      </c>
      <c r="X451">
        <v>108780.9855</v>
      </c>
      <c r="Y451">
        <v>343673.02840000001</v>
      </c>
      <c r="Z451">
        <v>2190615.0663999999</v>
      </c>
    </row>
    <row r="452" spans="1:26" x14ac:dyDescent="0.25">
      <c r="A452" t="s">
        <v>709</v>
      </c>
      <c r="B452">
        <v>2014</v>
      </c>
      <c r="D452">
        <v>972384.32400000002</v>
      </c>
      <c r="E452">
        <v>181244.58799999999</v>
      </c>
      <c r="F452">
        <v>727775.22199999995</v>
      </c>
      <c r="G452">
        <v>63364.514000000003</v>
      </c>
      <c r="H452">
        <v>807082.65800000005</v>
      </c>
      <c r="I452">
        <v>25127.195</v>
      </c>
      <c r="J452">
        <v>191235.587</v>
      </c>
      <c r="K452">
        <v>590719.87600000005</v>
      </c>
      <c r="L452">
        <v>156032.47500000001</v>
      </c>
      <c r="M452">
        <v>1779466.9820000001</v>
      </c>
      <c r="O452">
        <v>1207055.773</v>
      </c>
      <c r="P452">
        <v>182254.902</v>
      </c>
      <c r="Q452">
        <v>1024800.871</v>
      </c>
      <c r="R452">
        <v>39682.023999999998</v>
      </c>
      <c r="S452">
        <v>14806.319</v>
      </c>
      <c r="T452">
        <v>24875.705000000002</v>
      </c>
      <c r="U452">
        <v>1493.6959999999999</v>
      </c>
      <c r="V452">
        <v>532729.18500000006</v>
      </c>
      <c r="W452">
        <v>160724.772</v>
      </c>
      <c r="X452">
        <v>103754.193</v>
      </c>
      <c r="Y452">
        <v>268250.22100000002</v>
      </c>
      <c r="Z452">
        <v>1779466.9820000001</v>
      </c>
    </row>
    <row r="453" spans="1:26" x14ac:dyDescent="0.25">
      <c r="A453" t="s">
        <v>709</v>
      </c>
      <c r="B453">
        <v>2015</v>
      </c>
      <c r="D453">
        <v>986779.49100000004</v>
      </c>
      <c r="E453">
        <v>182484.66200000001</v>
      </c>
      <c r="F453">
        <v>738934.33200000005</v>
      </c>
      <c r="G453">
        <v>65360.497000000003</v>
      </c>
      <c r="H453">
        <v>548247.72199999995</v>
      </c>
      <c r="I453">
        <v>26158.535</v>
      </c>
      <c r="J453">
        <v>201180.171</v>
      </c>
      <c r="K453">
        <v>320909.016</v>
      </c>
      <c r="L453">
        <v>85186.001999999993</v>
      </c>
      <c r="M453">
        <v>1535027.213</v>
      </c>
      <c r="O453">
        <v>1173616.53</v>
      </c>
      <c r="P453">
        <v>176462.59099999999</v>
      </c>
      <c r="Q453">
        <v>997153.93900000001</v>
      </c>
      <c r="R453">
        <v>26837.375</v>
      </c>
      <c r="S453">
        <v>3056.8890000000001</v>
      </c>
      <c r="T453">
        <v>23780.486000000001</v>
      </c>
      <c r="U453">
        <v>2368.5619999999999</v>
      </c>
      <c r="V453">
        <v>334573.30800000002</v>
      </c>
      <c r="W453">
        <v>10540.995999999999</v>
      </c>
      <c r="X453">
        <v>99960.260999999999</v>
      </c>
      <c r="Y453">
        <v>224072.052</v>
      </c>
      <c r="Z453">
        <v>1535027.213</v>
      </c>
    </row>
    <row r="454" spans="1:26" x14ac:dyDescent="0.25">
      <c r="A454" t="s">
        <v>709</v>
      </c>
      <c r="B454">
        <v>2016</v>
      </c>
      <c r="D454">
        <v>1161928.2</v>
      </c>
      <c r="E454">
        <v>209256.18799999999</v>
      </c>
      <c r="F454">
        <v>895936.74699999997</v>
      </c>
      <c r="G454">
        <v>56735.264999999999</v>
      </c>
      <c r="H454">
        <v>602718.79500000004</v>
      </c>
      <c r="I454">
        <v>30008.874</v>
      </c>
      <c r="J454">
        <v>244612.739</v>
      </c>
      <c r="K454">
        <v>328097.18199999997</v>
      </c>
      <c r="L454">
        <v>146856.63099999999</v>
      </c>
      <c r="M454">
        <v>1764646.9939999999</v>
      </c>
      <c r="O454">
        <v>1349519.041</v>
      </c>
      <c r="P454">
        <v>200769.94399999999</v>
      </c>
      <c r="Q454">
        <v>1148749.0970000001</v>
      </c>
      <c r="R454">
        <v>30312.296999999999</v>
      </c>
      <c r="S454">
        <v>3477.9690000000001</v>
      </c>
      <c r="T454">
        <v>26834.328000000001</v>
      </c>
      <c r="U454">
        <v>2743.9969999999998</v>
      </c>
      <c r="V454">
        <v>384815.65600000002</v>
      </c>
      <c r="W454">
        <v>0</v>
      </c>
      <c r="X454">
        <v>129794.196</v>
      </c>
      <c r="Y454">
        <v>255021.46</v>
      </c>
      <c r="Z454">
        <v>1764646.9939999999</v>
      </c>
    </row>
    <row r="455" spans="1:26" x14ac:dyDescent="0.25">
      <c r="A455" t="s">
        <v>709</v>
      </c>
      <c r="B455">
        <v>2017</v>
      </c>
      <c r="D455">
        <v>1190281.9147999999</v>
      </c>
      <c r="E455">
        <v>202329.617</v>
      </c>
      <c r="F455">
        <v>975654.99159999995</v>
      </c>
      <c r="G455">
        <v>12297.306200000001</v>
      </c>
      <c r="H455">
        <v>629453.7622</v>
      </c>
      <c r="I455">
        <v>29700.17</v>
      </c>
      <c r="J455">
        <v>243170.64249999999</v>
      </c>
      <c r="K455">
        <v>356582.9497</v>
      </c>
      <c r="L455">
        <v>151464.11129999999</v>
      </c>
      <c r="M455">
        <v>1819735.6769999999</v>
      </c>
      <c r="O455">
        <v>1327309.8588</v>
      </c>
      <c r="P455">
        <v>191679.96660000001</v>
      </c>
      <c r="Q455">
        <v>1135629.8922999999</v>
      </c>
      <c r="R455">
        <v>133843.6974</v>
      </c>
      <c r="S455">
        <v>119337.6851</v>
      </c>
      <c r="T455">
        <v>14506.0123</v>
      </c>
      <c r="U455">
        <v>2517.8562999999999</v>
      </c>
      <c r="V455">
        <v>358582.12070000003</v>
      </c>
      <c r="W455">
        <v>346.93520000000001</v>
      </c>
      <c r="X455">
        <v>132686.10190000001</v>
      </c>
      <c r="Y455">
        <v>225549.08369999999</v>
      </c>
      <c r="Z455">
        <v>1819735.6769999999</v>
      </c>
    </row>
    <row r="456" spans="1:26" x14ac:dyDescent="0.25">
      <c r="A456" t="s">
        <v>709</v>
      </c>
      <c r="B456">
        <v>2018</v>
      </c>
      <c r="D456">
        <v>1200838.0519999999</v>
      </c>
      <c r="E456">
        <v>200108.96900000001</v>
      </c>
      <c r="F456">
        <v>964046.70799999998</v>
      </c>
      <c r="G456">
        <v>36682.375</v>
      </c>
      <c r="H456">
        <v>632459.51300000004</v>
      </c>
      <c r="I456">
        <v>31946.121999999999</v>
      </c>
      <c r="J456">
        <v>254569.147</v>
      </c>
      <c r="K456">
        <v>345944.245</v>
      </c>
      <c r="L456">
        <v>143451.421</v>
      </c>
      <c r="M456">
        <v>1833297.5660000001</v>
      </c>
      <c r="O456">
        <v>1332137.6569999999</v>
      </c>
      <c r="P456">
        <v>188063.87599999999</v>
      </c>
      <c r="Q456">
        <v>1144073.781</v>
      </c>
      <c r="R456">
        <v>206440.451</v>
      </c>
      <c r="S456">
        <v>188860.36600000001</v>
      </c>
      <c r="T456">
        <v>17580.083999999999</v>
      </c>
      <c r="U456">
        <v>1844.623</v>
      </c>
      <c r="V456">
        <v>294719.45799999998</v>
      </c>
      <c r="W456">
        <v>1059.366</v>
      </c>
      <c r="X456">
        <v>94872.240999999995</v>
      </c>
      <c r="Y456">
        <v>198787.851</v>
      </c>
      <c r="Z456">
        <v>1833297.5660000001</v>
      </c>
    </row>
    <row r="457" spans="1:26" x14ac:dyDescent="0.25">
      <c r="A457" t="s">
        <v>709</v>
      </c>
      <c r="B457">
        <v>2019</v>
      </c>
      <c r="D457">
        <v>1304696.1510000001</v>
      </c>
      <c r="E457">
        <v>222874.364</v>
      </c>
      <c r="F457">
        <v>1062120.7069999999</v>
      </c>
      <c r="G457">
        <v>19701.079000000002</v>
      </c>
      <c r="H457">
        <v>695070.76500000001</v>
      </c>
      <c r="I457">
        <v>43241.752</v>
      </c>
      <c r="J457">
        <v>237934.554</v>
      </c>
      <c r="K457">
        <v>413894.45799999998</v>
      </c>
      <c r="L457">
        <v>111610.817</v>
      </c>
      <c r="M457">
        <v>1999766.915</v>
      </c>
      <c r="O457">
        <v>1460519.355</v>
      </c>
      <c r="P457">
        <v>205423.785</v>
      </c>
      <c r="Q457">
        <v>1255095.57</v>
      </c>
      <c r="R457">
        <v>203786.83499999999</v>
      </c>
      <c r="S457">
        <v>192114.666</v>
      </c>
      <c r="T457">
        <v>11672.169</v>
      </c>
      <c r="U457">
        <v>1366.989</v>
      </c>
      <c r="V457">
        <v>335460.72499999998</v>
      </c>
      <c r="W457">
        <v>1157.155</v>
      </c>
      <c r="X457">
        <v>99035.502999999997</v>
      </c>
      <c r="Y457">
        <v>235268.06700000001</v>
      </c>
      <c r="Z457">
        <v>1999766.915</v>
      </c>
    </row>
    <row r="458" spans="1:26" x14ac:dyDescent="0.25">
      <c r="A458" t="s">
        <v>709</v>
      </c>
      <c r="B458">
        <v>2020</v>
      </c>
      <c r="D458">
        <v>1194349.425</v>
      </c>
      <c r="E458">
        <v>205650.72500000001</v>
      </c>
      <c r="F458">
        <v>965661.61399999994</v>
      </c>
      <c r="G458">
        <v>23037.084999999999</v>
      </c>
      <c r="H458">
        <v>692105.85199999996</v>
      </c>
      <c r="I458">
        <v>37517.377</v>
      </c>
      <c r="J458">
        <v>241080.72</v>
      </c>
      <c r="K458">
        <v>413507.755</v>
      </c>
      <c r="L458">
        <v>143065.51</v>
      </c>
      <c r="M458">
        <v>1886455.277</v>
      </c>
      <c r="O458">
        <v>1387184.78</v>
      </c>
      <c r="P458">
        <v>189604.04699999999</v>
      </c>
      <c r="Q458">
        <v>1197580.733</v>
      </c>
      <c r="R458">
        <v>189716.17499999999</v>
      </c>
      <c r="S458">
        <v>176305.057</v>
      </c>
      <c r="T458">
        <v>13411.117</v>
      </c>
      <c r="U458">
        <v>1545.999</v>
      </c>
      <c r="V458">
        <v>309554.32299999997</v>
      </c>
      <c r="W458">
        <v>1129.202</v>
      </c>
      <c r="X458">
        <v>82104.444000000003</v>
      </c>
      <c r="Y458">
        <v>226320.67600000001</v>
      </c>
      <c r="Z458">
        <v>1886455.277</v>
      </c>
    </row>
    <row r="459" spans="1:26" x14ac:dyDescent="0.25">
      <c r="A459" t="s">
        <v>710</v>
      </c>
      <c r="B459">
        <v>2011</v>
      </c>
      <c r="D459">
        <v>38283.423900000002</v>
      </c>
      <c r="E459">
        <v>8378.3425999999999</v>
      </c>
      <c r="F459">
        <v>17263.369600000002</v>
      </c>
      <c r="G459">
        <v>12641.7117</v>
      </c>
      <c r="H459">
        <v>32148.3969</v>
      </c>
      <c r="I459">
        <v>9064.1715000000004</v>
      </c>
      <c r="J459">
        <v>10717.9148</v>
      </c>
      <c r="K459">
        <v>12366.310600000001</v>
      </c>
      <c r="L459">
        <v>5541.4440999999997</v>
      </c>
      <c r="M459">
        <v>70431.820800000001</v>
      </c>
      <c r="O459">
        <v>35084.225899999998</v>
      </c>
      <c r="P459">
        <v>1521.3904</v>
      </c>
      <c r="Q459">
        <v>33562.835500000001</v>
      </c>
      <c r="R459">
        <v>23877.0062</v>
      </c>
      <c r="S459">
        <v>5140.3744999999999</v>
      </c>
      <c r="T459">
        <v>18736.631700000002</v>
      </c>
      <c r="U459">
        <v>18736.631700000002</v>
      </c>
      <c r="V459">
        <v>11470.5887</v>
      </c>
      <c r="W459">
        <v>331.55079999999998</v>
      </c>
      <c r="X459">
        <v>5020.0537000000004</v>
      </c>
      <c r="Y459">
        <v>6118.9841999999999</v>
      </c>
      <c r="Z459">
        <v>70431.820800000001</v>
      </c>
    </row>
    <row r="460" spans="1:26" x14ac:dyDescent="0.25">
      <c r="A460" t="s">
        <v>710</v>
      </c>
      <c r="B460">
        <v>2012</v>
      </c>
      <c r="D460">
        <v>37348.420400000003</v>
      </c>
      <c r="E460">
        <v>7315.71</v>
      </c>
      <c r="F460">
        <v>17707.02</v>
      </c>
      <c r="G460">
        <v>12325.690399999999</v>
      </c>
      <c r="H460">
        <v>33319.216200000003</v>
      </c>
      <c r="I460">
        <v>9909.9793000000009</v>
      </c>
      <c r="J460">
        <v>11846.947399999999</v>
      </c>
      <c r="K460">
        <v>11562.289500000001</v>
      </c>
      <c r="L460">
        <v>4475.5996999999998</v>
      </c>
      <c r="M460">
        <v>70667.636599999998</v>
      </c>
      <c r="O460">
        <v>34827.903400000003</v>
      </c>
      <c r="P460">
        <v>1472.4581000000001</v>
      </c>
      <c r="Q460">
        <v>33355.445399999997</v>
      </c>
      <c r="R460">
        <v>23653.784</v>
      </c>
      <c r="S460">
        <v>5571.5329000000002</v>
      </c>
      <c r="T460">
        <v>18082.251</v>
      </c>
      <c r="U460">
        <v>17034.1921</v>
      </c>
      <c r="V460">
        <v>12185.949199999999</v>
      </c>
      <c r="W460">
        <v>495.56369999999998</v>
      </c>
      <c r="X460">
        <v>5364.509</v>
      </c>
      <c r="Y460">
        <v>6325.8765999999996</v>
      </c>
      <c r="Z460">
        <v>70667.636599999998</v>
      </c>
    </row>
    <row r="461" spans="1:26" x14ac:dyDescent="0.25">
      <c r="A461" t="s">
        <v>710</v>
      </c>
      <c r="B461">
        <v>2013</v>
      </c>
      <c r="D461">
        <v>38616.197999999997</v>
      </c>
      <c r="E461">
        <v>8723.8719999999994</v>
      </c>
      <c r="F461">
        <v>15878.977999999999</v>
      </c>
      <c r="G461">
        <v>14013.347</v>
      </c>
      <c r="H461">
        <v>30798.753000000001</v>
      </c>
      <c r="I461">
        <v>8341.2469999999994</v>
      </c>
      <c r="J461">
        <v>9960.15</v>
      </c>
      <c r="K461">
        <v>12497.356</v>
      </c>
      <c r="L461">
        <v>4116.5280000000002</v>
      </c>
      <c r="M461">
        <v>69414.951000000001</v>
      </c>
      <c r="O461">
        <v>35491.858999999997</v>
      </c>
      <c r="P461">
        <v>1501.4770000000001</v>
      </c>
      <c r="Q461">
        <v>33990.381999999998</v>
      </c>
      <c r="R461">
        <v>23048.598000000002</v>
      </c>
      <c r="S461">
        <v>3989.8649999999998</v>
      </c>
      <c r="T461">
        <v>19058.732</v>
      </c>
      <c r="U461">
        <v>17748.567999999999</v>
      </c>
      <c r="V461">
        <v>10874.494000000001</v>
      </c>
      <c r="W461">
        <v>1666.402</v>
      </c>
      <c r="X461">
        <v>4116.5280000000002</v>
      </c>
      <c r="Y461">
        <v>5091.5640000000003</v>
      </c>
      <c r="Z461">
        <v>69414.951000000001</v>
      </c>
    </row>
    <row r="462" spans="1:26" x14ac:dyDescent="0.25">
      <c r="A462" t="s">
        <v>710</v>
      </c>
      <c r="B462">
        <v>2014</v>
      </c>
      <c r="D462">
        <v>42752.098899999997</v>
      </c>
      <c r="E462">
        <v>9899.1795000000002</v>
      </c>
      <c r="F462">
        <v>16779.509300000002</v>
      </c>
      <c r="G462">
        <v>16073.410099999999</v>
      </c>
      <c r="H462">
        <v>34098.246599999999</v>
      </c>
      <c r="I462">
        <v>8990.3526999999995</v>
      </c>
      <c r="J462">
        <v>10864.549499999999</v>
      </c>
      <c r="K462">
        <v>14243.3444</v>
      </c>
      <c r="L462">
        <v>5239.2007999999996</v>
      </c>
      <c r="M462">
        <v>76850.345600000001</v>
      </c>
      <c r="O462">
        <v>38181.761599999998</v>
      </c>
      <c r="P462">
        <v>1569.4158</v>
      </c>
      <c r="Q462">
        <v>36612.3459</v>
      </c>
      <c r="R462">
        <v>27271.701799999999</v>
      </c>
      <c r="S462">
        <v>5777.0497999999998</v>
      </c>
      <c r="T462">
        <v>21494.652099999999</v>
      </c>
      <c r="U462">
        <v>20057.6299</v>
      </c>
      <c r="V462">
        <v>11396.882100000001</v>
      </c>
      <c r="W462">
        <v>721.26930000000004</v>
      </c>
      <c r="X462">
        <v>4440.7019</v>
      </c>
      <c r="Y462">
        <v>6234.9108999999999</v>
      </c>
      <c r="Z462">
        <v>76850.345600000001</v>
      </c>
    </row>
    <row r="463" spans="1:26" x14ac:dyDescent="0.25">
      <c r="A463" t="s">
        <v>710</v>
      </c>
      <c r="B463">
        <v>2015</v>
      </c>
      <c r="D463">
        <v>39051.5458</v>
      </c>
      <c r="E463">
        <v>8909.0702000000001</v>
      </c>
      <c r="F463">
        <v>16003.06</v>
      </c>
      <c r="G463">
        <v>14139.4156</v>
      </c>
      <c r="H463">
        <v>36130.419699999999</v>
      </c>
      <c r="I463">
        <v>8734.2397000000001</v>
      </c>
      <c r="J463">
        <v>10665.873799999999</v>
      </c>
      <c r="K463">
        <v>16730.3063</v>
      </c>
      <c r="L463">
        <v>6693.3365999999996</v>
      </c>
      <c r="M463">
        <v>75181.965500000006</v>
      </c>
      <c r="O463">
        <v>35865.745799999997</v>
      </c>
      <c r="P463">
        <v>1381.6465000000001</v>
      </c>
      <c r="Q463">
        <v>34484.099300000002</v>
      </c>
      <c r="R463">
        <v>28782.6829</v>
      </c>
      <c r="S463">
        <v>6273.2578000000003</v>
      </c>
      <c r="T463">
        <v>22509.4251</v>
      </c>
      <c r="U463">
        <v>21118.0658</v>
      </c>
      <c r="V463">
        <v>10533.5368</v>
      </c>
      <c r="W463">
        <v>224.6086</v>
      </c>
      <c r="X463">
        <v>4344.0519000000004</v>
      </c>
      <c r="Y463">
        <v>5964.8761999999997</v>
      </c>
      <c r="Z463">
        <v>75181.965500000006</v>
      </c>
    </row>
    <row r="464" spans="1:26" x14ac:dyDescent="0.25">
      <c r="A464" t="s">
        <v>710</v>
      </c>
      <c r="B464">
        <v>2016</v>
      </c>
      <c r="D464">
        <v>45229.303999999996</v>
      </c>
      <c r="E464">
        <v>12832.608</v>
      </c>
      <c r="F464">
        <v>20067.947</v>
      </c>
      <c r="G464">
        <v>12328.748</v>
      </c>
      <c r="H464">
        <v>41075.097999999998</v>
      </c>
      <c r="I464">
        <v>10430.315000000001</v>
      </c>
      <c r="J464">
        <v>15141.085999999999</v>
      </c>
      <c r="K464">
        <v>15503.696</v>
      </c>
      <c r="L464">
        <v>5722.7070000000003</v>
      </c>
      <c r="M464">
        <v>86304.400999999998</v>
      </c>
      <c r="O464">
        <v>38036.129000000001</v>
      </c>
      <c r="P464">
        <v>1199.5650000000001</v>
      </c>
      <c r="Q464">
        <v>36836.563000000002</v>
      </c>
      <c r="R464">
        <v>31485.954000000002</v>
      </c>
      <c r="S464">
        <v>6259.2430000000004</v>
      </c>
      <c r="T464">
        <v>25226.710999999999</v>
      </c>
      <c r="U464">
        <v>22916.124</v>
      </c>
      <c r="V464">
        <v>16782.319</v>
      </c>
      <c r="W464">
        <v>1432.521</v>
      </c>
      <c r="X464">
        <v>7204.77</v>
      </c>
      <c r="Y464">
        <v>8145.027</v>
      </c>
      <c r="Z464">
        <v>86304.400999999998</v>
      </c>
    </row>
    <row r="465" spans="1:26" x14ac:dyDescent="0.25">
      <c r="A465" t="s">
        <v>710</v>
      </c>
      <c r="B465">
        <v>2017</v>
      </c>
      <c r="D465">
        <v>37777.936600000001</v>
      </c>
      <c r="E465">
        <v>13987.430899999999</v>
      </c>
      <c r="F465">
        <v>22941.4015</v>
      </c>
      <c r="G465">
        <v>849.10410000000002</v>
      </c>
      <c r="H465">
        <v>60408.719499999999</v>
      </c>
      <c r="I465">
        <v>12135.7124</v>
      </c>
      <c r="J465">
        <v>17953.514599999999</v>
      </c>
      <c r="K465">
        <v>30319.4925</v>
      </c>
      <c r="L465">
        <v>5448.4179999999997</v>
      </c>
      <c r="M465">
        <v>98186.656099999993</v>
      </c>
      <c r="O465">
        <v>45036.097600000001</v>
      </c>
      <c r="P465">
        <v>1364.8028999999999</v>
      </c>
      <c r="Q465">
        <v>43671.294699999999</v>
      </c>
      <c r="R465">
        <v>33956.968099999998</v>
      </c>
      <c r="S465">
        <v>6496.6058000000003</v>
      </c>
      <c r="T465">
        <v>27460.362300000001</v>
      </c>
      <c r="U465">
        <v>24917.8472</v>
      </c>
      <c r="V465">
        <v>19193.590400000001</v>
      </c>
      <c r="W465">
        <v>803.53070000000002</v>
      </c>
      <c r="X465">
        <v>8900.0020999999997</v>
      </c>
      <c r="Y465">
        <v>9490.0575000000008</v>
      </c>
      <c r="Z465">
        <v>98186.656099999993</v>
      </c>
    </row>
    <row r="466" spans="1:26" x14ac:dyDescent="0.25">
      <c r="A466" t="s">
        <v>710</v>
      </c>
      <c r="B466">
        <v>2018</v>
      </c>
      <c r="D466">
        <v>49863.630100000002</v>
      </c>
      <c r="E466">
        <v>12456.461300000001</v>
      </c>
      <c r="F466">
        <v>23401.521799999999</v>
      </c>
      <c r="G466">
        <v>14005.6471</v>
      </c>
      <c r="H466">
        <v>45920.248099999997</v>
      </c>
      <c r="I466">
        <v>12612.181399999999</v>
      </c>
      <c r="J466">
        <v>17013.563600000001</v>
      </c>
      <c r="K466">
        <v>16294.503199999999</v>
      </c>
      <c r="L466">
        <v>5555.5428000000002</v>
      </c>
      <c r="M466">
        <v>95783.878299999997</v>
      </c>
      <c r="O466">
        <v>44856.542600000001</v>
      </c>
      <c r="P466">
        <v>1303.0107</v>
      </c>
      <c r="Q466">
        <v>43553.531900000002</v>
      </c>
      <c r="R466">
        <v>31202.4107</v>
      </c>
      <c r="S466">
        <v>5655.1578</v>
      </c>
      <c r="T466">
        <v>25547.252899999999</v>
      </c>
      <c r="U466">
        <v>23496.556799999998</v>
      </c>
      <c r="V466">
        <v>19724.924900000002</v>
      </c>
      <c r="W466">
        <v>651.50530000000003</v>
      </c>
      <c r="X466">
        <v>8703.1494000000002</v>
      </c>
      <c r="Y466">
        <v>10370.270200000001</v>
      </c>
      <c r="Z466">
        <v>95783.878299999997</v>
      </c>
    </row>
    <row r="467" spans="1:26" x14ac:dyDescent="0.25">
      <c r="A467" t="s">
        <v>710</v>
      </c>
      <c r="B467">
        <v>2019</v>
      </c>
      <c r="D467">
        <v>54179.328099999999</v>
      </c>
      <c r="E467">
        <v>11342.9683</v>
      </c>
      <c r="F467">
        <v>26907.673299999999</v>
      </c>
      <c r="G467">
        <v>15928.6865</v>
      </c>
      <c r="H467">
        <v>45836.960800000001</v>
      </c>
      <c r="I467">
        <v>12338.3006</v>
      </c>
      <c r="J467">
        <v>15754.559499999999</v>
      </c>
      <c r="K467">
        <v>17744.100699999999</v>
      </c>
      <c r="L467">
        <v>5120.4565000000002</v>
      </c>
      <c r="M467">
        <v>100016.289</v>
      </c>
      <c r="O467">
        <v>46148.142599999999</v>
      </c>
      <c r="P467">
        <v>1278.4290000000001</v>
      </c>
      <c r="Q467">
        <v>44869.713600000003</v>
      </c>
      <c r="R467">
        <v>34664.749300000003</v>
      </c>
      <c r="S467">
        <v>6984.1769000000004</v>
      </c>
      <c r="T467">
        <v>27680.572400000001</v>
      </c>
      <c r="U467">
        <v>25779.7798</v>
      </c>
      <c r="V467">
        <v>19203.397099999998</v>
      </c>
      <c r="W467">
        <v>721.22270000000003</v>
      </c>
      <c r="X467">
        <v>8617.6003000000001</v>
      </c>
      <c r="Y467">
        <v>9864.5740999999998</v>
      </c>
      <c r="Z467">
        <v>100016.289</v>
      </c>
    </row>
    <row r="468" spans="1:26" x14ac:dyDescent="0.25">
      <c r="A468" t="s">
        <v>710</v>
      </c>
      <c r="B468">
        <v>2020</v>
      </c>
      <c r="D468">
        <v>57547.275800000003</v>
      </c>
      <c r="E468">
        <v>11397.2983</v>
      </c>
      <c r="F468">
        <v>27889.512900000002</v>
      </c>
      <c r="G468">
        <v>18260.4647</v>
      </c>
      <c r="H468">
        <v>54571.56</v>
      </c>
      <c r="I468">
        <v>12931.172399999999</v>
      </c>
      <c r="J468">
        <v>16806.351999999999</v>
      </c>
      <c r="K468">
        <v>24834.035599999999</v>
      </c>
      <c r="L468">
        <v>10988.674199999999</v>
      </c>
      <c r="M468">
        <v>112118.83590000001</v>
      </c>
      <c r="O468">
        <v>49287.6705</v>
      </c>
      <c r="P468">
        <v>1472.5192</v>
      </c>
      <c r="Q468">
        <v>47815.151299999998</v>
      </c>
      <c r="R468">
        <v>39554.318800000001</v>
      </c>
      <c r="S468">
        <v>9323.5005000000001</v>
      </c>
      <c r="T468">
        <v>30230.818299999999</v>
      </c>
      <c r="U468">
        <v>29565.730500000001</v>
      </c>
      <c r="V468">
        <v>23276.846600000001</v>
      </c>
      <c r="W468">
        <v>935.04970000000003</v>
      </c>
      <c r="X468">
        <v>10222.9643</v>
      </c>
      <c r="Y468">
        <v>12118.832700000001</v>
      </c>
      <c r="Z468">
        <v>112118.83590000001</v>
      </c>
    </row>
    <row r="469" spans="1:26" x14ac:dyDescent="0.25">
      <c r="A469" t="s">
        <v>400</v>
      </c>
      <c r="B469">
        <v>2011</v>
      </c>
      <c r="D469">
        <v>1378318.8866000001</v>
      </c>
      <c r="E469">
        <v>48856.9444</v>
      </c>
      <c r="F469">
        <v>388963.56689999998</v>
      </c>
      <c r="G469">
        <v>940498.37529999996</v>
      </c>
      <c r="H469">
        <v>2186555.0639999998</v>
      </c>
      <c r="I469">
        <v>548154.84660000005</v>
      </c>
      <c r="J469">
        <v>540725.37390000001</v>
      </c>
      <c r="K469">
        <v>1097674.8435</v>
      </c>
      <c r="L469">
        <v>739203.23389999999</v>
      </c>
      <c r="M469">
        <v>3564873.9506999999</v>
      </c>
      <c r="O469">
        <v>1809571.9484000001</v>
      </c>
      <c r="P469">
        <v>144529.99830000001</v>
      </c>
      <c r="Q469">
        <v>1665041.9501</v>
      </c>
      <c r="R469">
        <v>1179024.6743000001</v>
      </c>
      <c r="S469">
        <v>187150.13570000001</v>
      </c>
      <c r="T469">
        <v>991874.53859999997</v>
      </c>
      <c r="U469">
        <v>991874.53859999997</v>
      </c>
      <c r="V469">
        <v>576277.32799999998</v>
      </c>
      <c r="W469">
        <v>111.2881</v>
      </c>
      <c r="X469">
        <v>138894.77369999999</v>
      </c>
      <c r="Y469">
        <v>437271.26620000001</v>
      </c>
      <c r="Z469">
        <v>3564873.9506999999</v>
      </c>
    </row>
    <row r="470" spans="1:26" x14ac:dyDescent="0.25">
      <c r="A470" t="s">
        <v>400</v>
      </c>
      <c r="B470">
        <v>2012</v>
      </c>
      <c r="D470">
        <v>1452986.55</v>
      </c>
      <c r="E470">
        <v>41332.942999999999</v>
      </c>
      <c r="F470">
        <v>379560.37400000001</v>
      </c>
      <c r="G470">
        <v>1032093.233</v>
      </c>
      <c r="H470">
        <v>2121244.6349999998</v>
      </c>
      <c r="I470">
        <v>493044.54499999998</v>
      </c>
      <c r="J470">
        <v>454591.77299999999</v>
      </c>
      <c r="K470">
        <v>1173608.317</v>
      </c>
      <c r="L470">
        <v>841351.68299999996</v>
      </c>
      <c r="M470">
        <v>3574231.1839999999</v>
      </c>
      <c r="O470">
        <v>1766415.6159999999</v>
      </c>
      <c r="P470">
        <v>125899.99400000001</v>
      </c>
      <c r="Q470">
        <v>1640515.621</v>
      </c>
      <c r="R470">
        <v>1202938.412</v>
      </c>
      <c r="S470">
        <v>163049.78099999999</v>
      </c>
      <c r="T470">
        <v>1039888.6310000001</v>
      </c>
      <c r="U470">
        <v>1039888.6310000001</v>
      </c>
      <c r="V470">
        <v>604877.15599999996</v>
      </c>
      <c r="W470">
        <v>219.066</v>
      </c>
      <c r="X470">
        <v>125970.49800000001</v>
      </c>
      <c r="Y470">
        <v>478687.592</v>
      </c>
      <c r="Z470">
        <v>3574231.1839999999</v>
      </c>
    </row>
    <row r="471" spans="1:26" x14ac:dyDescent="0.25">
      <c r="A471" t="s">
        <v>400</v>
      </c>
      <c r="B471">
        <v>2013</v>
      </c>
      <c r="D471">
        <v>1784778.375</v>
      </c>
      <c r="E471">
        <v>55940.425000000003</v>
      </c>
      <c r="F471">
        <v>465127.30499999999</v>
      </c>
      <c r="G471">
        <v>1263710.645</v>
      </c>
      <c r="H471">
        <v>2206988.233</v>
      </c>
      <c r="I471">
        <v>491709.62</v>
      </c>
      <c r="J471">
        <v>506776.62199999997</v>
      </c>
      <c r="K471">
        <v>1208501.9909999999</v>
      </c>
      <c r="L471">
        <v>960482.29200000002</v>
      </c>
      <c r="M471">
        <v>3991766.6090000002</v>
      </c>
      <c r="O471">
        <v>1931431.4650000001</v>
      </c>
      <c r="P471">
        <v>130799.997</v>
      </c>
      <c r="Q471">
        <v>1800631.469</v>
      </c>
      <c r="R471">
        <v>1278205.825</v>
      </c>
      <c r="S471">
        <v>144180.90100000001</v>
      </c>
      <c r="T471">
        <v>1134024.9240000001</v>
      </c>
      <c r="U471">
        <v>1134024.9240000001</v>
      </c>
      <c r="V471">
        <v>782129.31799999997</v>
      </c>
      <c r="W471">
        <v>86.328000000000003</v>
      </c>
      <c r="X471">
        <v>156883.61199999999</v>
      </c>
      <c r="Y471">
        <v>625159.37800000003</v>
      </c>
      <c r="Z471">
        <v>3991766.6090000002</v>
      </c>
    </row>
    <row r="472" spans="1:26" x14ac:dyDescent="0.25">
      <c r="A472" t="s">
        <v>400</v>
      </c>
      <c r="B472">
        <v>2014</v>
      </c>
      <c r="D472">
        <v>2043105</v>
      </c>
      <c r="E472">
        <v>56464.13</v>
      </c>
      <c r="F472">
        <v>510390.7</v>
      </c>
      <c r="G472">
        <v>1476250</v>
      </c>
      <c r="H472">
        <v>2111911</v>
      </c>
      <c r="I472">
        <v>505900.5</v>
      </c>
      <c r="J472">
        <v>474803.3</v>
      </c>
      <c r="K472">
        <v>1131207</v>
      </c>
      <c r="L472">
        <v>921595.3</v>
      </c>
      <c r="M472">
        <v>4155016</v>
      </c>
      <c r="O472">
        <v>2155271</v>
      </c>
      <c r="P472">
        <v>136579.9</v>
      </c>
      <c r="Q472">
        <v>2018691</v>
      </c>
      <c r="R472">
        <v>1323139</v>
      </c>
      <c r="S472">
        <v>177932.7</v>
      </c>
      <c r="T472">
        <v>1145206</v>
      </c>
      <c r="U472">
        <v>1145206</v>
      </c>
      <c r="V472">
        <v>676606.2</v>
      </c>
      <c r="W472">
        <v>21.103010000000001</v>
      </c>
      <c r="X472">
        <v>106520.1</v>
      </c>
      <c r="Y472">
        <v>570065</v>
      </c>
      <c r="Z472">
        <v>4155016</v>
      </c>
    </row>
    <row r="473" spans="1:26" x14ac:dyDescent="0.25">
      <c r="A473" t="s">
        <v>400</v>
      </c>
      <c r="B473">
        <v>2015</v>
      </c>
      <c r="D473">
        <v>1796721</v>
      </c>
      <c r="E473">
        <v>50219.92</v>
      </c>
      <c r="F473">
        <v>416466.5</v>
      </c>
      <c r="G473">
        <v>1330034</v>
      </c>
      <c r="H473">
        <v>1765936</v>
      </c>
      <c r="I473">
        <v>453376.6</v>
      </c>
      <c r="J473">
        <v>373311.2</v>
      </c>
      <c r="K473">
        <v>939248</v>
      </c>
      <c r="L473">
        <v>751426.9</v>
      </c>
      <c r="M473">
        <v>3562657</v>
      </c>
      <c r="O473">
        <v>1869330</v>
      </c>
      <c r="P473">
        <v>111890</v>
      </c>
      <c r="Q473">
        <v>1757440</v>
      </c>
      <c r="R473">
        <v>1201189</v>
      </c>
      <c r="S473">
        <v>137082.29999999999</v>
      </c>
      <c r="T473">
        <v>1064106</v>
      </c>
      <c r="U473">
        <v>1064106</v>
      </c>
      <c r="V473">
        <v>492138.3</v>
      </c>
      <c r="W473">
        <v>32.334139999999998</v>
      </c>
      <c r="X473">
        <v>90864.960000000006</v>
      </c>
      <c r="Y473">
        <v>401241</v>
      </c>
      <c r="Z473">
        <v>3562657</v>
      </c>
    </row>
    <row r="474" spans="1:26" x14ac:dyDescent="0.25">
      <c r="A474" t="s">
        <v>400</v>
      </c>
      <c r="B474">
        <v>2016</v>
      </c>
      <c r="D474">
        <v>1921157.8522000001</v>
      </c>
      <c r="E474">
        <v>44065.966899999999</v>
      </c>
      <c r="F474">
        <v>410107.9399</v>
      </c>
      <c r="G474">
        <v>1466983.9454000001</v>
      </c>
      <c r="H474">
        <v>1832415.3706</v>
      </c>
      <c r="I474">
        <v>505994.0626</v>
      </c>
      <c r="J474">
        <v>383419.95189999999</v>
      </c>
      <c r="K474">
        <v>943001.35609999998</v>
      </c>
      <c r="L474">
        <v>778932.5551</v>
      </c>
      <c r="M474">
        <v>3753573.2226999998</v>
      </c>
      <c r="O474">
        <v>1835793.1059999999</v>
      </c>
      <c r="P474">
        <v>111020.0047</v>
      </c>
      <c r="Q474">
        <v>1724773.1011999999</v>
      </c>
      <c r="R474">
        <v>1326006.1672</v>
      </c>
      <c r="S474">
        <v>192854.652</v>
      </c>
      <c r="T474">
        <v>1133151.5152</v>
      </c>
      <c r="U474">
        <v>1133151.5152</v>
      </c>
      <c r="V474">
        <v>591773.94960000005</v>
      </c>
      <c r="W474">
        <v>889.12860000000001</v>
      </c>
      <c r="X474">
        <v>76249.6495</v>
      </c>
      <c r="Y474">
        <v>514635.1716</v>
      </c>
      <c r="Z474">
        <v>3753573.2226999998</v>
      </c>
    </row>
    <row r="475" spans="1:26" x14ac:dyDescent="0.25">
      <c r="A475" t="s">
        <v>400</v>
      </c>
      <c r="B475">
        <v>2017</v>
      </c>
      <c r="D475">
        <v>2117385.017</v>
      </c>
      <c r="E475">
        <v>94781.301000000007</v>
      </c>
      <c r="F475">
        <v>446124.228</v>
      </c>
      <c r="G475">
        <v>1576479.487</v>
      </c>
      <c r="H475">
        <v>1811117.172</v>
      </c>
      <c r="I475">
        <v>547168.08400000003</v>
      </c>
      <c r="J475">
        <v>433299.40299999999</v>
      </c>
      <c r="K475">
        <v>830649.68500000006</v>
      </c>
      <c r="L475">
        <v>675562.09299999999</v>
      </c>
      <c r="M475">
        <v>3928502.1889999998</v>
      </c>
      <c r="O475">
        <v>1944431.4240000001</v>
      </c>
      <c r="P475">
        <v>114119.947</v>
      </c>
      <c r="Q475">
        <v>1830311.4779999999</v>
      </c>
      <c r="R475">
        <v>1374536.703</v>
      </c>
      <c r="S475">
        <v>162672.55499999999</v>
      </c>
      <c r="T475">
        <v>1211864.1470000001</v>
      </c>
      <c r="U475">
        <v>1211864.1470000001</v>
      </c>
      <c r="V475">
        <v>609534.06200000003</v>
      </c>
      <c r="W475">
        <v>2426.2860000000001</v>
      </c>
      <c r="X475">
        <v>92714.285000000003</v>
      </c>
      <c r="Y475">
        <v>514393.49099999998</v>
      </c>
      <c r="Z475">
        <v>3928502.1889999998</v>
      </c>
    </row>
    <row r="476" spans="1:26" x14ac:dyDescent="0.25">
      <c r="A476" t="s">
        <v>400</v>
      </c>
      <c r="B476">
        <v>2018</v>
      </c>
      <c r="D476">
        <v>2288276.9956</v>
      </c>
      <c r="E476">
        <v>94171.036800000002</v>
      </c>
      <c r="F476">
        <v>474835.44059999997</v>
      </c>
      <c r="G476">
        <v>1719270.5182</v>
      </c>
      <c r="H476">
        <v>1929799.7224000001</v>
      </c>
      <c r="I476">
        <v>655751.28929999995</v>
      </c>
      <c r="J476">
        <v>530905.78079999995</v>
      </c>
      <c r="K476">
        <v>743142.65240000002</v>
      </c>
      <c r="L476">
        <v>579579.56180000002</v>
      </c>
      <c r="M476">
        <v>4218076.7180000003</v>
      </c>
      <c r="O476">
        <v>1931841.1399000001</v>
      </c>
      <c r="P476">
        <v>116580.0095</v>
      </c>
      <c r="Q476">
        <v>1815261.1305</v>
      </c>
      <c r="R476">
        <v>1607987.6869000001</v>
      </c>
      <c r="S476">
        <v>212558.74609999999</v>
      </c>
      <c r="T476">
        <v>1395428.9408</v>
      </c>
      <c r="U476">
        <v>1395428.9408</v>
      </c>
      <c r="V476">
        <v>678247.89110000001</v>
      </c>
      <c r="W476">
        <v>798.57309999999995</v>
      </c>
      <c r="X476">
        <v>92515.563899999994</v>
      </c>
      <c r="Y476">
        <v>584933.75419999997</v>
      </c>
      <c r="Z476">
        <v>4218076.7180000003</v>
      </c>
    </row>
    <row r="477" spans="1:26" x14ac:dyDescent="0.25">
      <c r="A477" t="s">
        <v>400</v>
      </c>
      <c r="B477">
        <v>2019</v>
      </c>
      <c r="D477">
        <v>2299733.8820000002</v>
      </c>
      <c r="E477">
        <v>175424.65700000001</v>
      </c>
      <c r="F477">
        <v>499386.87</v>
      </c>
      <c r="G477">
        <v>1624922.355</v>
      </c>
      <c r="H477">
        <v>2052776.754</v>
      </c>
      <c r="I477">
        <v>766474.549</v>
      </c>
      <c r="J477">
        <v>553046.15800000005</v>
      </c>
      <c r="K477">
        <v>733256.04799999995</v>
      </c>
      <c r="L477">
        <v>563865.87800000003</v>
      </c>
      <c r="M477">
        <v>4352510.6359999999</v>
      </c>
      <c r="O477">
        <v>1849701.361</v>
      </c>
      <c r="P477">
        <v>113799.95299999999</v>
      </c>
      <c r="Q477">
        <v>1735901.4080000001</v>
      </c>
      <c r="R477">
        <v>1859546.9709999999</v>
      </c>
      <c r="S477">
        <v>359391.23800000001</v>
      </c>
      <c r="T477">
        <v>1500155.733</v>
      </c>
      <c r="U477">
        <v>1500155.733</v>
      </c>
      <c r="V477">
        <v>643262.30299999996</v>
      </c>
      <c r="W477">
        <v>9495.4140000000007</v>
      </c>
      <c r="X477">
        <v>107465.851</v>
      </c>
      <c r="Y477">
        <v>526301.03899999999</v>
      </c>
      <c r="Z477">
        <v>4352510.6359999999</v>
      </c>
    </row>
    <row r="478" spans="1:26" x14ac:dyDescent="0.25">
      <c r="A478" t="s">
        <v>400</v>
      </c>
      <c r="B478">
        <v>2020</v>
      </c>
      <c r="D478">
        <v>2363636.091</v>
      </c>
      <c r="E478">
        <v>112509.92600000001</v>
      </c>
      <c r="F478">
        <v>500861.83799999999</v>
      </c>
      <c r="G478">
        <v>1750264.3259999999</v>
      </c>
      <c r="H478">
        <v>2096406.0649999999</v>
      </c>
      <c r="I478">
        <v>836764.00699999998</v>
      </c>
      <c r="J478">
        <v>508021.9</v>
      </c>
      <c r="K478">
        <v>751620.15800000005</v>
      </c>
      <c r="L478">
        <v>556447.80099999998</v>
      </c>
      <c r="M478">
        <v>4460042.1560000004</v>
      </c>
      <c r="O478">
        <v>1945397.7350000001</v>
      </c>
      <c r="P478">
        <v>111979.94899999999</v>
      </c>
      <c r="Q478">
        <v>1833417.7849999999</v>
      </c>
      <c r="R478">
        <v>1948944.595</v>
      </c>
      <c r="S478">
        <v>313822.52100000001</v>
      </c>
      <c r="T478">
        <v>1635122.074</v>
      </c>
      <c r="U478">
        <v>1635122.074</v>
      </c>
      <c r="V478">
        <v>565699.826</v>
      </c>
      <c r="W478">
        <v>6053.7730000000001</v>
      </c>
      <c r="X478">
        <v>81195.542000000001</v>
      </c>
      <c r="Y478">
        <v>478450.511</v>
      </c>
      <c r="Z478">
        <v>4460042.1560000004</v>
      </c>
    </row>
    <row r="479" spans="1:26" x14ac:dyDescent="0.25">
      <c r="A479" t="s">
        <v>166</v>
      </c>
      <c r="B479">
        <v>2011</v>
      </c>
      <c r="D479">
        <v>25567332.300000001</v>
      </c>
      <c r="E479">
        <v>21672463.600000001</v>
      </c>
      <c r="F479">
        <v>2253535.1</v>
      </c>
      <c r="G479">
        <v>1641333.5</v>
      </c>
      <c r="H479">
        <v>9140802.9000000004</v>
      </c>
      <c r="I479">
        <v>0</v>
      </c>
      <c r="J479">
        <v>5062537.5999999996</v>
      </c>
      <c r="K479">
        <v>4078265.3</v>
      </c>
      <c r="L479">
        <v>3268153.7</v>
      </c>
      <c r="M479">
        <v>34708135.200000003</v>
      </c>
      <c r="O479">
        <v>18647079.5</v>
      </c>
      <c r="P479">
        <v>1621542.5</v>
      </c>
      <c r="Q479">
        <v>17025537</v>
      </c>
      <c r="R479">
        <v>7424263.5</v>
      </c>
      <c r="S479">
        <v>3017467.7</v>
      </c>
      <c r="T479">
        <v>4406795.8</v>
      </c>
      <c r="U479">
        <v>457831.8</v>
      </c>
      <c r="V479">
        <v>8636792.0999999996</v>
      </c>
      <c r="W479">
        <v>791640</v>
      </c>
      <c r="X479">
        <v>902469.6</v>
      </c>
      <c r="Y479">
        <v>6942682.5999999996</v>
      </c>
      <c r="Z479">
        <v>34708135.200000003</v>
      </c>
    </row>
    <row r="480" spans="1:26" x14ac:dyDescent="0.25">
      <c r="A480" t="s">
        <v>166</v>
      </c>
      <c r="B480">
        <v>2012</v>
      </c>
      <c r="D480">
        <v>27226191.5</v>
      </c>
      <c r="E480">
        <v>22953739.800000001</v>
      </c>
      <c r="F480">
        <v>2509961.9</v>
      </c>
      <c r="G480">
        <v>1762489.8</v>
      </c>
      <c r="H480">
        <v>10139142.9</v>
      </c>
      <c r="I480">
        <v>0</v>
      </c>
      <c r="J480">
        <v>5243338.0999999996</v>
      </c>
      <c r="K480">
        <v>4895804.9000000004</v>
      </c>
      <c r="L480">
        <v>3789766.7</v>
      </c>
      <c r="M480">
        <v>37365334.5</v>
      </c>
      <c r="O480">
        <v>22131796.199999999</v>
      </c>
      <c r="P480">
        <v>1694913.9</v>
      </c>
      <c r="Q480">
        <v>20436882.399999999</v>
      </c>
      <c r="R480">
        <v>6480390.7000000002</v>
      </c>
      <c r="S480">
        <v>2469968</v>
      </c>
      <c r="T480">
        <v>4010422.7</v>
      </c>
      <c r="U480">
        <v>382010.7</v>
      </c>
      <c r="V480">
        <v>8753147.5</v>
      </c>
      <c r="W480">
        <v>689550</v>
      </c>
      <c r="X480">
        <v>882624</v>
      </c>
      <c r="Y480">
        <v>7180973.5</v>
      </c>
      <c r="Z480">
        <v>37365334.5</v>
      </c>
    </row>
    <row r="481" spans="1:26" x14ac:dyDescent="0.25">
      <c r="A481" t="s">
        <v>166</v>
      </c>
      <c r="B481">
        <v>2013</v>
      </c>
      <c r="D481">
        <v>35896098.299999997</v>
      </c>
      <c r="E481">
        <v>31085831.699999999</v>
      </c>
      <c r="F481">
        <v>2552039.5</v>
      </c>
      <c r="G481">
        <v>2258227.1</v>
      </c>
      <c r="H481">
        <v>10925691.300000001</v>
      </c>
      <c r="I481">
        <v>0</v>
      </c>
      <c r="J481">
        <v>5163569.8</v>
      </c>
      <c r="K481">
        <v>5762121.4000000004</v>
      </c>
      <c r="L481">
        <v>4040526.8</v>
      </c>
      <c r="M481">
        <v>46821789.600000001</v>
      </c>
      <c r="O481">
        <v>23716241.100000001</v>
      </c>
      <c r="P481">
        <v>1492129.6</v>
      </c>
      <c r="Q481">
        <v>22224111.5</v>
      </c>
      <c r="R481">
        <v>12697064.1</v>
      </c>
      <c r="S481">
        <v>10843132.5</v>
      </c>
      <c r="T481">
        <v>1853931.6</v>
      </c>
      <c r="U481">
        <v>183329.2</v>
      </c>
      <c r="V481">
        <v>10408484.4</v>
      </c>
      <c r="W481">
        <v>2616386.7999999998</v>
      </c>
      <c r="X481">
        <v>949426.7</v>
      </c>
      <c r="Y481">
        <v>6842671</v>
      </c>
      <c r="Z481">
        <v>46821789.600000001</v>
      </c>
    </row>
    <row r="482" spans="1:26" x14ac:dyDescent="0.25">
      <c r="A482" t="s">
        <v>166</v>
      </c>
      <c r="B482">
        <v>2014</v>
      </c>
      <c r="D482">
        <v>34458441.700000003</v>
      </c>
      <c r="E482">
        <v>29361148.600000001</v>
      </c>
      <c r="F482">
        <v>2386430.2999999998</v>
      </c>
      <c r="G482">
        <v>2710862.8</v>
      </c>
      <c r="H482">
        <v>10602848.699999999</v>
      </c>
      <c r="I482">
        <v>0</v>
      </c>
      <c r="J482">
        <v>5659062.2999999998</v>
      </c>
      <c r="K482">
        <v>4943786.4000000004</v>
      </c>
      <c r="L482">
        <v>3713555.5</v>
      </c>
      <c r="M482">
        <v>45061290.399999999</v>
      </c>
      <c r="O482">
        <v>25361265</v>
      </c>
      <c r="P482">
        <v>1338012.2</v>
      </c>
      <c r="Q482">
        <v>24023252.800000001</v>
      </c>
      <c r="R482">
        <v>11135223</v>
      </c>
      <c r="S482">
        <v>9394391.8000000007</v>
      </c>
      <c r="T482">
        <v>1740831.2</v>
      </c>
      <c r="U482">
        <v>195966</v>
      </c>
      <c r="V482">
        <v>8564802.4000000004</v>
      </c>
      <c r="W482">
        <v>617292.9</v>
      </c>
      <c r="X482">
        <v>972209</v>
      </c>
      <c r="Y482">
        <v>6975300.5</v>
      </c>
      <c r="Z482">
        <v>45061290.399999999</v>
      </c>
    </row>
    <row r="483" spans="1:26" x14ac:dyDescent="0.25">
      <c r="A483" t="s">
        <v>166</v>
      </c>
      <c r="B483">
        <v>2015</v>
      </c>
      <c r="D483">
        <v>34482758.899999999</v>
      </c>
      <c r="E483">
        <v>28562935.800000001</v>
      </c>
      <c r="F483">
        <v>2719576.9</v>
      </c>
      <c r="G483">
        <v>3200246.3</v>
      </c>
      <c r="H483">
        <v>12189607.300000001</v>
      </c>
      <c r="I483">
        <v>0</v>
      </c>
      <c r="J483">
        <v>6138021.7000000002</v>
      </c>
      <c r="K483">
        <v>6051585.5999999996</v>
      </c>
      <c r="L483">
        <v>3902276.6</v>
      </c>
      <c r="M483">
        <v>46672366.200000003</v>
      </c>
      <c r="O483">
        <v>27825066.100000001</v>
      </c>
      <c r="P483">
        <v>1295488.3999999999</v>
      </c>
      <c r="Q483">
        <v>26529577.699999999</v>
      </c>
      <c r="R483">
        <v>8649941</v>
      </c>
      <c r="S483">
        <v>6786293</v>
      </c>
      <c r="T483">
        <v>1863648</v>
      </c>
      <c r="U483">
        <v>228739.6</v>
      </c>
      <c r="V483">
        <v>10197359.1</v>
      </c>
      <c r="W483">
        <v>1750859.4</v>
      </c>
      <c r="X483">
        <v>1069911.1000000001</v>
      </c>
      <c r="Y483">
        <v>7376588.7000000002</v>
      </c>
      <c r="Z483">
        <v>46672366.200000003</v>
      </c>
    </row>
    <row r="484" spans="1:26" x14ac:dyDescent="0.25">
      <c r="A484" t="s">
        <v>166</v>
      </c>
      <c r="B484">
        <v>2016</v>
      </c>
      <c r="D484">
        <v>36656591.5</v>
      </c>
      <c r="E484">
        <v>29072221</v>
      </c>
      <c r="F484">
        <v>3558321.8</v>
      </c>
      <c r="G484">
        <v>4026048.7</v>
      </c>
      <c r="H484">
        <v>14310042.5</v>
      </c>
      <c r="I484">
        <v>0</v>
      </c>
      <c r="J484">
        <v>6966731.2000000002</v>
      </c>
      <c r="K484">
        <v>7343311.2999999998</v>
      </c>
      <c r="L484">
        <v>4810390.5999999996</v>
      </c>
      <c r="M484">
        <v>50966634</v>
      </c>
      <c r="O484">
        <v>30630111.100000001</v>
      </c>
      <c r="P484">
        <v>1473939.2</v>
      </c>
      <c r="Q484">
        <v>29156171.899999999</v>
      </c>
      <c r="R484">
        <v>8090474.9000000004</v>
      </c>
      <c r="S484">
        <v>6001295.0999999996</v>
      </c>
      <c r="T484">
        <v>2089179.9</v>
      </c>
      <c r="U484">
        <v>363387.8</v>
      </c>
      <c r="V484">
        <v>12246047.9</v>
      </c>
      <c r="W484">
        <v>424552</v>
      </c>
      <c r="X484">
        <v>1141733.2</v>
      </c>
      <c r="Y484">
        <v>10679762.699999999</v>
      </c>
      <c r="Z484">
        <v>50966634</v>
      </c>
    </row>
    <row r="485" spans="1:26" x14ac:dyDescent="0.25">
      <c r="A485" t="s">
        <v>166</v>
      </c>
      <c r="B485">
        <v>2017</v>
      </c>
      <c r="D485">
        <v>39928460.100000001</v>
      </c>
      <c r="E485">
        <v>30860055.600000001</v>
      </c>
      <c r="F485">
        <v>4068187</v>
      </c>
      <c r="G485">
        <v>5000217.5</v>
      </c>
      <c r="H485">
        <v>19028764.600000001</v>
      </c>
      <c r="I485">
        <v>0</v>
      </c>
      <c r="J485">
        <v>7078393.5999999996</v>
      </c>
      <c r="K485">
        <v>11950371</v>
      </c>
      <c r="L485">
        <v>9877920</v>
      </c>
      <c r="M485">
        <v>58957224.700000003</v>
      </c>
      <c r="O485">
        <v>33065326.699999999</v>
      </c>
      <c r="P485">
        <v>1407205.7</v>
      </c>
      <c r="Q485">
        <v>31658121</v>
      </c>
      <c r="R485">
        <v>13892292</v>
      </c>
      <c r="S485">
        <v>12083191.1</v>
      </c>
      <c r="T485">
        <v>1809100.9</v>
      </c>
      <c r="U485">
        <v>309150.2</v>
      </c>
      <c r="V485">
        <v>11999606</v>
      </c>
      <c r="W485">
        <v>419070.2</v>
      </c>
      <c r="X485">
        <v>0</v>
      </c>
      <c r="Y485">
        <v>11580535.800000001</v>
      </c>
      <c r="Z485">
        <v>58957224.700000003</v>
      </c>
    </row>
    <row r="486" spans="1:26" x14ac:dyDescent="0.25">
      <c r="A486" t="s">
        <v>166</v>
      </c>
      <c r="B486">
        <v>2018</v>
      </c>
      <c r="D486">
        <v>50552993.399999999</v>
      </c>
      <c r="E486">
        <v>37805775.299999997</v>
      </c>
      <c r="F486">
        <v>6174205.5999999996</v>
      </c>
      <c r="G486">
        <v>6573012.5</v>
      </c>
      <c r="H486">
        <v>17089158.600000001</v>
      </c>
      <c r="I486">
        <v>0</v>
      </c>
      <c r="J486">
        <v>8494026.3000000007</v>
      </c>
      <c r="K486">
        <v>8595132.3000000007</v>
      </c>
      <c r="L486">
        <v>5969746.7999999998</v>
      </c>
      <c r="M486">
        <v>67642152</v>
      </c>
      <c r="O486">
        <v>34625430.299999997</v>
      </c>
      <c r="P486">
        <v>1380658.4</v>
      </c>
      <c r="Q486">
        <v>33244771.899999999</v>
      </c>
      <c r="R486">
        <v>16770113</v>
      </c>
      <c r="S486">
        <v>14517696.300000001</v>
      </c>
      <c r="T486">
        <v>2252416.7000000002</v>
      </c>
      <c r="U486">
        <v>536985.1</v>
      </c>
      <c r="V486">
        <v>16246608.699999999</v>
      </c>
      <c r="W486">
        <v>1149238.1000000001</v>
      </c>
      <c r="X486">
        <v>0</v>
      </c>
      <c r="Y486">
        <v>15097370.6</v>
      </c>
      <c r="Z486">
        <v>67642152</v>
      </c>
    </row>
    <row r="487" spans="1:26" x14ac:dyDescent="0.25">
      <c r="A487" t="s">
        <v>166</v>
      </c>
      <c r="B487">
        <v>2019</v>
      </c>
      <c r="D487">
        <v>53259790.899999999</v>
      </c>
      <c r="E487">
        <v>38462200.399999999</v>
      </c>
      <c r="F487">
        <v>6185807.5999999996</v>
      </c>
      <c r="G487">
        <v>8611782.9000000004</v>
      </c>
      <c r="H487">
        <v>18491159.300000001</v>
      </c>
      <c r="I487">
        <v>0</v>
      </c>
      <c r="J487">
        <v>7606788.5999999996</v>
      </c>
      <c r="K487">
        <v>10884370.800000001</v>
      </c>
      <c r="L487">
        <v>6517124.4000000004</v>
      </c>
      <c r="M487">
        <v>71750950.200000003</v>
      </c>
      <c r="O487">
        <v>36724627.799999997</v>
      </c>
      <c r="P487">
        <v>1508105</v>
      </c>
      <c r="Q487">
        <v>35216522.799999997</v>
      </c>
      <c r="R487">
        <v>19267913.199999999</v>
      </c>
      <c r="S487">
        <v>16694686</v>
      </c>
      <c r="T487">
        <v>2573227.2000000002</v>
      </c>
      <c r="U487">
        <v>839335.9</v>
      </c>
      <c r="V487">
        <v>15758409.199999999</v>
      </c>
      <c r="W487">
        <v>1125250.1000000001</v>
      </c>
      <c r="X487">
        <v>0</v>
      </c>
      <c r="Y487">
        <v>14633159.1</v>
      </c>
      <c r="Z487">
        <v>71750950.200000003</v>
      </c>
    </row>
    <row r="488" spans="1:26" x14ac:dyDescent="0.25">
      <c r="A488" t="s">
        <v>166</v>
      </c>
      <c r="B488">
        <v>2020</v>
      </c>
      <c r="D488">
        <v>57904178.5</v>
      </c>
      <c r="E488">
        <v>39704428</v>
      </c>
      <c r="F488">
        <v>5636950.5</v>
      </c>
      <c r="G488">
        <v>12562800</v>
      </c>
      <c r="H488">
        <v>22701835.800000001</v>
      </c>
      <c r="I488">
        <v>0</v>
      </c>
      <c r="J488">
        <v>6667616.5999999996</v>
      </c>
      <c r="K488">
        <v>16034219.199999999</v>
      </c>
      <c r="L488">
        <v>10077875.4</v>
      </c>
      <c r="M488">
        <v>80606014.299999997</v>
      </c>
      <c r="O488">
        <v>47028952.700000003</v>
      </c>
      <c r="P488">
        <v>1391965.5</v>
      </c>
      <c r="Q488">
        <v>45636987.200000003</v>
      </c>
      <c r="R488">
        <v>15302559.5</v>
      </c>
      <c r="S488">
        <v>12506170</v>
      </c>
      <c r="T488">
        <v>2796389.6</v>
      </c>
      <c r="U488">
        <v>852847.9</v>
      </c>
      <c r="V488">
        <v>18274502.100000001</v>
      </c>
      <c r="W488">
        <v>3054622.4</v>
      </c>
      <c r="X488">
        <v>0</v>
      </c>
      <c r="Y488">
        <v>15219879.699999999</v>
      </c>
      <c r="Z488">
        <v>80606014.299999997</v>
      </c>
    </row>
    <row r="489" spans="1:26" x14ac:dyDescent="0.25">
      <c r="A489" t="s">
        <v>711</v>
      </c>
      <c r="B489">
        <v>2018</v>
      </c>
      <c r="D489">
        <v>712201.81</v>
      </c>
      <c r="E489">
        <v>14660.59</v>
      </c>
      <c r="F489">
        <v>559032.79</v>
      </c>
      <c r="G489">
        <v>138508.43</v>
      </c>
      <c r="H489">
        <v>1546358.77</v>
      </c>
      <c r="I489">
        <v>924012.03</v>
      </c>
      <c r="J489">
        <v>504385.35</v>
      </c>
      <c r="K489">
        <v>117961.39</v>
      </c>
      <c r="L489">
        <v>81639.69</v>
      </c>
      <c r="M489">
        <v>2258560.58</v>
      </c>
      <c r="O489">
        <v>1197132.45</v>
      </c>
      <c r="P489">
        <v>154822.39999999999</v>
      </c>
      <c r="Q489">
        <v>1042310.06</v>
      </c>
      <c r="R489">
        <v>778418.34</v>
      </c>
      <c r="S489">
        <v>287976.81</v>
      </c>
      <c r="T489">
        <v>490441.53</v>
      </c>
      <c r="U489">
        <v>449013.12</v>
      </c>
      <c r="V489">
        <v>283009.78999999998</v>
      </c>
      <c r="W489">
        <v>30602.43</v>
      </c>
      <c r="X489">
        <v>189140.36</v>
      </c>
      <c r="Y489">
        <v>63267.01</v>
      </c>
      <c r="Z489">
        <v>2258560.58</v>
      </c>
    </row>
    <row r="490" spans="1:26" x14ac:dyDescent="0.25">
      <c r="A490" t="s">
        <v>711</v>
      </c>
      <c r="B490">
        <v>2019</v>
      </c>
      <c r="D490">
        <v>1660460.25</v>
      </c>
      <c r="E490">
        <v>695894.53</v>
      </c>
      <c r="F490">
        <v>822418.56</v>
      </c>
      <c r="G490">
        <v>142147.15</v>
      </c>
      <c r="H490">
        <v>2047993.88</v>
      </c>
      <c r="I490">
        <v>1159631.75</v>
      </c>
      <c r="J490">
        <v>535772.98</v>
      </c>
      <c r="K490">
        <v>352589.15</v>
      </c>
      <c r="L490">
        <v>279069.37</v>
      </c>
      <c r="M490">
        <v>3708454.13</v>
      </c>
      <c r="O490">
        <v>1290486.48</v>
      </c>
      <c r="P490">
        <v>151646.62</v>
      </c>
      <c r="Q490">
        <v>1138839.8600000001</v>
      </c>
      <c r="R490">
        <v>778493.63</v>
      </c>
      <c r="S490">
        <v>298443.53000000003</v>
      </c>
      <c r="T490">
        <v>480050.1</v>
      </c>
      <c r="U490">
        <v>415917.45</v>
      </c>
      <c r="V490">
        <v>1639474.02</v>
      </c>
      <c r="W490">
        <v>1209009.6599999999</v>
      </c>
      <c r="X490">
        <v>363171.58</v>
      </c>
      <c r="Y490">
        <v>67292.77</v>
      </c>
      <c r="Z490">
        <v>3708454.13</v>
      </c>
    </row>
    <row r="491" spans="1:26" x14ac:dyDescent="0.25">
      <c r="A491" t="s">
        <v>711</v>
      </c>
      <c r="B491">
        <v>2020</v>
      </c>
      <c r="D491">
        <v>1631363.48</v>
      </c>
      <c r="E491">
        <v>638254.84</v>
      </c>
      <c r="F491">
        <v>884186.4</v>
      </c>
      <c r="G491">
        <v>108922.24000000001</v>
      </c>
      <c r="H491">
        <v>1936638.79</v>
      </c>
      <c r="I491">
        <v>1148760.05</v>
      </c>
      <c r="J491">
        <v>512761.85</v>
      </c>
      <c r="K491">
        <v>275116.89</v>
      </c>
      <c r="L491">
        <v>186650.39</v>
      </c>
      <c r="M491">
        <v>3568002.27</v>
      </c>
      <c r="O491">
        <v>1298220.75</v>
      </c>
      <c r="P491">
        <v>165628.96</v>
      </c>
      <c r="Q491">
        <v>1132591.79</v>
      </c>
      <c r="R491">
        <v>1655781.53</v>
      </c>
      <c r="S491">
        <v>1182939.68</v>
      </c>
      <c r="T491">
        <v>472841.85</v>
      </c>
      <c r="U491">
        <v>423422.88</v>
      </c>
      <c r="V491">
        <v>614000</v>
      </c>
      <c r="W491">
        <v>219150.12</v>
      </c>
      <c r="X491">
        <v>332372.12</v>
      </c>
      <c r="Y491">
        <v>62477.760000000002</v>
      </c>
      <c r="Z491">
        <v>3568002.27</v>
      </c>
    </row>
    <row r="492" spans="1:26" x14ac:dyDescent="0.25">
      <c r="A492" t="s">
        <v>712</v>
      </c>
      <c r="B492">
        <v>2011</v>
      </c>
      <c r="D492">
        <v>1705324.4</v>
      </c>
      <c r="E492">
        <v>209916.5</v>
      </c>
      <c r="F492">
        <v>1228757.2</v>
      </c>
      <c r="G492">
        <v>266650.7</v>
      </c>
      <c r="H492">
        <v>1671943.6</v>
      </c>
      <c r="I492">
        <v>702052.7</v>
      </c>
      <c r="J492">
        <v>420624.7</v>
      </c>
      <c r="K492">
        <v>549266.19999999995</v>
      </c>
      <c r="L492">
        <v>469574.40000000002</v>
      </c>
      <c r="M492">
        <v>3377268.1</v>
      </c>
      <c r="O492">
        <v>1427986.6</v>
      </c>
      <c r="P492">
        <v>238547.5</v>
      </c>
      <c r="Q492">
        <v>1189439.1000000001</v>
      </c>
      <c r="R492">
        <v>1342489.5</v>
      </c>
      <c r="S492">
        <v>861700.1</v>
      </c>
      <c r="T492">
        <v>480789.3</v>
      </c>
      <c r="U492">
        <v>450970.9</v>
      </c>
      <c r="V492">
        <v>606792</v>
      </c>
      <c r="W492">
        <v>187486.7</v>
      </c>
      <c r="X492">
        <v>223770.2</v>
      </c>
      <c r="Y492">
        <v>195535.1</v>
      </c>
      <c r="Z492">
        <v>3377268.1</v>
      </c>
    </row>
    <row r="493" spans="1:26" x14ac:dyDescent="0.25">
      <c r="A493" t="s">
        <v>712</v>
      </c>
      <c r="B493">
        <v>2012</v>
      </c>
      <c r="D493">
        <v>1502253.6</v>
      </c>
      <c r="E493">
        <v>117223.5</v>
      </c>
      <c r="F493">
        <v>1214435.3999999999</v>
      </c>
      <c r="G493">
        <v>170594.7</v>
      </c>
      <c r="H493">
        <v>1337451.1000000001</v>
      </c>
      <c r="I493">
        <v>659761.4</v>
      </c>
      <c r="J493">
        <v>260649.9</v>
      </c>
      <c r="K493">
        <v>417039.8</v>
      </c>
      <c r="L493">
        <v>324226.40000000002</v>
      </c>
      <c r="M493">
        <v>2839704.7</v>
      </c>
      <c r="O493">
        <v>860420.5</v>
      </c>
      <c r="P493">
        <v>250582.5</v>
      </c>
      <c r="Q493">
        <v>609838</v>
      </c>
      <c r="R493">
        <v>1301594.5</v>
      </c>
      <c r="S493">
        <v>797533.5</v>
      </c>
      <c r="T493">
        <v>504061</v>
      </c>
      <c r="U493">
        <v>489304.7</v>
      </c>
      <c r="V493">
        <v>677689.7</v>
      </c>
      <c r="W493">
        <v>198038.8</v>
      </c>
      <c r="X493">
        <v>263683.90000000002</v>
      </c>
      <c r="Y493">
        <v>215967.1</v>
      </c>
      <c r="Z493">
        <v>2839704.7</v>
      </c>
    </row>
    <row r="494" spans="1:26" x14ac:dyDescent="0.25">
      <c r="A494" t="s">
        <v>712</v>
      </c>
      <c r="B494">
        <v>2013</v>
      </c>
      <c r="D494">
        <v>1285368.3</v>
      </c>
      <c r="E494">
        <v>54998.76</v>
      </c>
      <c r="F494">
        <v>1067922.8899999999</v>
      </c>
      <c r="G494">
        <v>162446.66</v>
      </c>
      <c r="H494">
        <v>1349594.23</v>
      </c>
      <c r="I494">
        <v>562492.81000000006</v>
      </c>
      <c r="J494">
        <v>213074.66</v>
      </c>
      <c r="K494">
        <v>574026.76</v>
      </c>
      <c r="L494">
        <v>421899.96</v>
      </c>
      <c r="M494">
        <v>2634962.5299999998</v>
      </c>
      <c r="O494">
        <v>709884.62</v>
      </c>
      <c r="P494">
        <v>284099.53999999998</v>
      </c>
      <c r="Q494">
        <v>425785.08</v>
      </c>
      <c r="R494">
        <v>1314992.3600000001</v>
      </c>
      <c r="S494">
        <v>755899.03</v>
      </c>
      <c r="T494">
        <v>559093.32999999996</v>
      </c>
      <c r="U494">
        <v>482726.40000000002</v>
      </c>
      <c r="V494">
        <v>610085.55000000005</v>
      </c>
      <c r="W494">
        <v>136707.73000000001</v>
      </c>
      <c r="X494">
        <v>214167.35</v>
      </c>
      <c r="Y494">
        <v>259210.48</v>
      </c>
      <c r="Z494">
        <v>2634962.5299999998</v>
      </c>
    </row>
    <row r="495" spans="1:26" x14ac:dyDescent="0.25">
      <c r="A495" t="s">
        <v>712</v>
      </c>
      <c r="B495">
        <v>2014</v>
      </c>
      <c r="D495">
        <v>1022942.46</v>
      </c>
      <c r="E495">
        <v>47576.19</v>
      </c>
      <c r="F495">
        <v>844831.15</v>
      </c>
      <c r="G495">
        <v>130535.12</v>
      </c>
      <c r="H495">
        <v>997793.49</v>
      </c>
      <c r="I495">
        <v>504830.16</v>
      </c>
      <c r="J495">
        <v>162760.64000000001</v>
      </c>
      <c r="K495">
        <v>330202.69</v>
      </c>
      <c r="L495">
        <v>273045.94</v>
      </c>
      <c r="M495">
        <v>2020735.95</v>
      </c>
      <c r="O495">
        <v>332924.44</v>
      </c>
      <c r="P495">
        <v>255844.49</v>
      </c>
      <c r="Q495">
        <v>77079.960000000006</v>
      </c>
      <c r="R495">
        <v>1311665.68</v>
      </c>
      <c r="S495">
        <v>829480.48</v>
      </c>
      <c r="T495">
        <v>482185.2</v>
      </c>
      <c r="U495">
        <v>445713.75</v>
      </c>
      <c r="V495">
        <v>376145.83</v>
      </c>
      <c r="W495">
        <v>2830.62</v>
      </c>
      <c r="X495">
        <v>177349.22</v>
      </c>
      <c r="Y495">
        <v>195965.99</v>
      </c>
      <c r="Z495">
        <v>2020735.95</v>
      </c>
    </row>
    <row r="496" spans="1:26" x14ac:dyDescent="0.25">
      <c r="A496" t="s">
        <v>712</v>
      </c>
      <c r="B496">
        <v>2015</v>
      </c>
      <c r="D496">
        <v>670618.14</v>
      </c>
      <c r="E496">
        <v>42796.442000000003</v>
      </c>
      <c r="F496">
        <v>505967.78899999999</v>
      </c>
      <c r="G496">
        <v>121853.909</v>
      </c>
      <c r="H496">
        <v>1331327.7439999999</v>
      </c>
      <c r="I496">
        <v>283447.37199999997</v>
      </c>
      <c r="J496">
        <v>94025.680999999997</v>
      </c>
      <c r="K496">
        <v>953854.69200000004</v>
      </c>
      <c r="L496">
        <v>347325.80499999999</v>
      </c>
      <c r="M496">
        <v>2001945.8840000001</v>
      </c>
      <c r="O496">
        <v>366721.23700000002</v>
      </c>
      <c r="P496">
        <v>330143.98200000002</v>
      </c>
      <c r="Q496">
        <v>36577.254999999997</v>
      </c>
      <c r="R496">
        <v>1188391.844</v>
      </c>
      <c r="S496">
        <v>810286.33200000005</v>
      </c>
      <c r="T496">
        <v>378105.51199999999</v>
      </c>
      <c r="U496">
        <v>358710.08</v>
      </c>
      <c r="V496">
        <v>446832.80300000001</v>
      </c>
      <c r="W496">
        <v>3267.7089999999998</v>
      </c>
      <c r="X496">
        <v>109520.944</v>
      </c>
      <c r="Y496">
        <v>334044.15000000002</v>
      </c>
      <c r="Z496">
        <v>2001945.8840000001</v>
      </c>
    </row>
    <row r="497" spans="1:26" x14ac:dyDescent="0.25">
      <c r="A497" t="s">
        <v>712</v>
      </c>
      <c r="B497">
        <v>2016</v>
      </c>
      <c r="D497">
        <v>768751.03</v>
      </c>
      <c r="E497">
        <v>55767.43</v>
      </c>
      <c r="F497">
        <v>613321.80000000005</v>
      </c>
      <c r="G497">
        <v>99661.79</v>
      </c>
      <c r="H497">
        <v>1080209.1299999999</v>
      </c>
      <c r="I497">
        <v>337482.9</v>
      </c>
      <c r="J497">
        <v>151591.47</v>
      </c>
      <c r="K497">
        <v>591134.76</v>
      </c>
      <c r="L497">
        <v>454894.33</v>
      </c>
      <c r="M497">
        <v>1848960.15</v>
      </c>
      <c r="O497">
        <v>561631.99</v>
      </c>
      <c r="P497">
        <v>375620.63</v>
      </c>
      <c r="Q497">
        <v>186011.36</v>
      </c>
      <c r="R497">
        <v>738768.54</v>
      </c>
      <c r="S497">
        <v>339761.57</v>
      </c>
      <c r="T497">
        <v>399006.97</v>
      </c>
      <c r="U497">
        <v>394449.63</v>
      </c>
      <c r="V497">
        <v>548559.63</v>
      </c>
      <c r="W497">
        <v>289390.99</v>
      </c>
      <c r="X497">
        <v>107097.45</v>
      </c>
      <c r="Y497">
        <v>152071.19</v>
      </c>
      <c r="Z497">
        <v>1848960.15</v>
      </c>
    </row>
    <row r="498" spans="1:26" x14ac:dyDescent="0.25">
      <c r="A498" t="s">
        <v>712</v>
      </c>
      <c r="B498">
        <v>2017</v>
      </c>
      <c r="D498">
        <v>963288.98499999999</v>
      </c>
      <c r="E498">
        <v>111981.056</v>
      </c>
      <c r="F498">
        <v>759936.88300000003</v>
      </c>
      <c r="G498">
        <v>91371.046000000002</v>
      </c>
      <c r="H498">
        <v>851651.429</v>
      </c>
      <c r="I498">
        <v>355408.179</v>
      </c>
      <c r="J498">
        <v>155605.57800000001</v>
      </c>
      <c r="K498">
        <v>340637.67200000002</v>
      </c>
      <c r="L498">
        <v>206787.10399999999</v>
      </c>
      <c r="M498">
        <v>1814940.415</v>
      </c>
      <c r="O498">
        <v>620933.81299999997</v>
      </c>
      <c r="P498">
        <v>358614.18099999998</v>
      </c>
      <c r="Q498">
        <v>262319.63199999998</v>
      </c>
      <c r="R498">
        <v>913710.46</v>
      </c>
      <c r="S498">
        <v>471969.23800000001</v>
      </c>
      <c r="T498">
        <v>441741.223</v>
      </c>
      <c r="U498">
        <v>375331.18900000001</v>
      </c>
      <c r="V498">
        <v>280296.141</v>
      </c>
      <c r="W498">
        <v>2519.0010000000002</v>
      </c>
      <c r="X498">
        <v>123774.56200000001</v>
      </c>
      <c r="Y498">
        <v>154002.57800000001</v>
      </c>
      <c r="Z498">
        <v>1814940.415</v>
      </c>
    </row>
    <row r="499" spans="1:26" x14ac:dyDescent="0.25">
      <c r="A499" t="s">
        <v>712</v>
      </c>
      <c r="B499">
        <v>2018</v>
      </c>
      <c r="D499">
        <v>922198.94</v>
      </c>
      <c r="E499">
        <v>97398.77</v>
      </c>
      <c r="F499">
        <v>739534.12</v>
      </c>
      <c r="G499">
        <v>85266.05</v>
      </c>
      <c r="H499">
        <v>768293.16</v>
      </c>
      <c r="I499">
        <v>344209.72</v>
      </c>
      <c r="J499">
        <v>138515.20000000001</v>
      </c>
      <c r="K499">
        <v>285568.24</v>
      </c>
      <c r="L499">
        <v>154018.12</v>
      </c>
      <c r="M499">
        <v>1690492.1</v>
      </c>
      <c r="O499">
        <v>481826.2</v>
      </c>
      <c r="P499">
        <v>351848.83</v>
      </c>
      <c r="Q499">
        <v>129977.36</v>
      </c>
      <c r="R499">
        <v>894226.28</v>
      </c>
      <c r="S499">
        <v>492723.18</v>
      </c>
      <c r="T499">
        <v>401503.11</v>
      </c>
      <c r="U499">
        <v>393302.29</v>
      </c>
      <c r="V499">
        <v>314439.62</v>
      </c>
      <c r="W499">
        <v>3594.88</v>
      </c>
      <c r="X499">
        <v>122113.56</v>
      </c>
      <c r="Y499">
        <v>188731.18</v>
      </c>
      <c r="Z499">
        <v>1690492.1</v>
      </c>
    </row>
    <row r="500" spans="1:26" x14ac:dyDescent="0.25">
      <c r="A500" t="s">
        <v>712</v>
      </c>
      <c r="B500">
        <v>2019</v>
      </c>
      <c r="D500">
        <v>808290.30900000001</v>
      </c>
      <c r="E500">
        <v>65527.103000000003</v>
      </c>
      <c r="F500">
        <v>653675.79700000002</v>
      </c>
      <c r="G500">
        <v>89087.409</v>
      </c>
      <c r="H500">
        <v>736382.29</v>
      </c>
      <c r="I500">
        <v>303461.65700000001</v>
      </c>
      <c r="J500">
        <v>140012.03</v>
      </c>
      <c r="K500">
        <v>292908.603</v>
      </c>
      <c r="L500">
        <v>174002.68100000001</v>
      </c>
      <c r="M500">
        <v>1544672.598</v>
      </c>
      <c r="O500">
        <v>285791.42700000003</v>
      </c>
      <c r="P500">
        <v>384327.50099999999</v>
      </c>
      <c r="Q500">
        <v>-98536.073999999993</v>
      </c>
      <c r="R500">
        <v>1011007.113</v>
      </c>
      <c r="S500">
        <v>540782.66099999996</v>
      </c>
      <c r="T500">
        <v>470224.45199999999</v>
      </c>
      <c r="U500">
        <v>462371.016</v>
      </c>
      <c r="V500">
        <v>247874.05799999999</v>
      </c>
      <c r="W500">
        <v>4540.2669999999998</v>
      </c>
      <c r="X500">
        <v>95222.906000000003</v>
      </c>
      <c r="Y500">
        <v>148110.88500000001</v>
      </c>
      <c r="Z500">
        <v>1544672.598</v>
      </c>
    </row>
    <row r="501" spans="1:26" x14ac:dyDescent="0.25">
      <c r="A501" t="s">
        <v>712</v>
      </c>
      <c r="B501">
        <v>2020</v>
      </c>
      <c r="D501">
        <v>754991.21</v>
      </c>
      <c r="E501">
        <v>48248.76</v>
      </c>
      <c r="F501">
        <v>612510.12</v>
      </c>
      <c r="G501">
        <v>94232.33</v>
      </c>
      <c r="H501">
        <v>803806.27</v>
      </c>
      <c r="I501">
        <v>310105.90000000002</v>
      </c>
      <c r="J501">
        <v>134666.15</v>
      </c>
      <c r="K501">
        <v>359034.22</v>
      </c>
      <c r="L501">
        <v>250191.35999999999</v>
      </c>
      <c r="M501">
        <v>1558797.48</v>
      </c>
      <c r="O501">
        <v>431294.11</v>
      </c>
      <c r="P501">
        <v>354730.34</v>
      </c>
      <c r="Q501">
        <v>76563.759999999995</v>
      </c>
      <c r="R501">
        <v>840729.03</v>
      </c>
      <c r="S501">
        <v>504799.85</v>
      </c>
      <c r="T501">
        <v>335929.18</v>
      </c>
      <c r="U501">
        <v>329020.32</v>
      </c>
      <c r="V501">
        <v>286774.34000000003</v>
      </c>
      <c r="W501">
        <v>5323.22</v>
      </c>
      <c r="X501">
        <v>130475.53</v>
      </c>
      <c r="Y501">
        <v>150975.59</v>
      </c>
      <c r="Z501">
        <v>1558797.48</v>
      </c>
    </row>
    <row r="502" spans="1:26" x14ac:dyDescent="0.25">
      <c r="A502" t="s">
        <v>713</v>
      </c>
      <c r="B502">
        <v>2011</v>
      </c>
      <c r="D502">
        <v>72605828</v>
      </c>
      <c r="E502">
        <v>28011552</v>
      </c>
      <c r="F502">
        <v>13916559</v>
      </c>
      <c r="G502">
        <v>30677718</v>
      </c>
      <c r="H502">
        <v>67402796</v>
      </c>
      <c r="I502">
        <v>20272947</v>
      </c>
      <c r="J502">
        <v>17209830</v>
      </c>
      <c r="K502">
        <v>29920020</v>
      </c>
      <c r="L502">
        <v>14759595</v>
      </c>
      <c r="M502">
        <v>140008624</v>
      </c>
      <c r="O502">
        <v>40473485</v>
      </c>
      <c r="P502">
        <v>3417399</v>
      </c>
      <c r="Q502">
        <v>37056087</v>
      </c>
      <c r="R502">
        <v>44405498</v>
      </c>
      <c r="S502">
        <v>21825840</v>
      </c>
      <c r="T502">
        <v>22579659</v>
      </c>
      <c r="U502">
        <v>17887362</v>
      </c>
      <c r="V502">
        <v>55129640</v>
      </c>
      <c r="W502">
        <v>2295075</v>
      </c>
      <c r="X502">
        <v>10390548</v>
      </c>
      <c r="Y502">
        <v>42444017</v>
      </c>
      <c r="Z502">
        <v>140008624</v>
      </c>
    </row>
    <row r="503" spans="1:26" x14ac:dyDescent="0.25">
      <c r="A503" t="s">
        <v>713</v>
      </c>
      <c r="B503">
        <v>2012</v>
      </c>
      <c r="D503">
        <v>74276148.799999997</v>
      </c>
      <c r="E503">
        <v>30980469.699999999</v>
      </c>
      <c r="F503">
        <v>13255157.4</v>
      </c>
      <c r="G503">
        <v>30040521.699999999</v>
      </c>
      <c r="H503">
        <v>63388417.899999999</v>
      </c>
      <c r="I503">
        <v>21013779.800000001</v>
      </c>
      <c r="J503">
        <v>17464665.800000001</v>
      </c>
      <c r="K503">
        <v>24909972.300000001</v>
      </c>
      <c r="L503">
        <v>13222745.4</v>
      </c>
      <c r="M503">
        <v>137664566.69999999</v>
      </c>
      <c r="O503">
        <v>38658062.100000001</v>
      </c>
      <c r="P503">
        <v>3569371.5</v>
      </c>
      <c r="Q503">
        <v>35088690.700000003</v>
      </c>
      <c r="R503">
        <v>47865771.100000001</v>
      </c>
      <c r="S503">
        <v>24996404.300000001</v>
      </c>
      <c r="T503">
        <v>22869366.800000001</v>
      </c>
      <c r="U503">
        <v>17788785.800000001</v>
      </c>
      <c r="V503">
        <v>51140733.5</v>
      </c>
      <c r="W503">
        <v>665796.5</v>
      </c>
      <c r="X503">
        <v>10262449.4</v>
      </c>
      <c r="Y503">
        <v>40212487.600000001</v>
      </c>
      <c r="Z503">
        <v>137664566.69999999</v>
      </c>
    </row>
    <row r="504" spans="1:26" x14ac:dyDescent="0.25">
      <c r="A504" t="s">
        <v>713</v>
      </c>
      <c r="B504">
        <v>2013</v>
      </c>
      <c r="D504">
        <v>71475219</v>
      </c>
      <c r="E504">
        <v>28114198</v>
      </c>
      <c r="F504">
        <v>12127496</v>
      </c>
      <c r="G504">
        <v>31233524</v>
      </c>
      <c r="H504">
        <v>60494034</v>
      </c>
      <c r="I504">
        <v>19000331</v>
      </c>
      <c r="J504">
        <v>15775308</v>
      </c>
      <c r="K504">
        <v>25718395</v>
      </c>
      <c r="L504">
        <v>11246686</v>
      </c>
      <c r="M504">
        <v>131969253</v>
      </c>
      <c r="O504">
        <v>39652810</v>
      </c>
      <c r="P504">
        <v>3325687</v>
      </c>
      <c r="Q504">
        <v>36327123</v>
      </c>
      <c r="R504">
        <v>46265177</v>
      </c>
      <c r="S504">
        <v>24317907</v>
      </c>
      <c r="T504">
        <v>21947270</v>
      </c>
      <c r="U504">
        <v>16854929</v>
      </c>
      <c r="V504">
        <v>46051266</v>
      </c>
      <c r="W504">
        <v>2012022</v>
      </c>
      <c r="X504">
        <v>9555531</v>
      </c>
      <c r="Y504">
        <v>34483713</v>
      </c>
      <c r="Z504">
        <v>131969253</v>
      </c>
    </row>
    <row r="505" spans="1:26" x14ac:dyDescent="0.25">
      <c r="A505" t="s">
        <v>713</v>
      </c>
      <c r="B505">
        <v>2014</v>
      </c>
      <c r="D505">
        <v>77195396</v>
      </c>
      <c r="E505">
        <v>35001535</v>
      </c>
      <c r="F505">
        <v>11438264</v>
      </c>
      <c r="G505">
        <v>30755597</v>
      </c>
      <c r="H505">
        <v>57630475</v>
      </c>
      <c r="I505">
        <v>19328537</v>
      </c>
      <c r="J505">
        <v>15582253</v>
      </c>
      <c r="K505">
        <v>22719685</v>
      </c>
      <c r="L505">
        <v>11154828</v>
      </c>
      <c r="M505">
        <v>134825871</v>
      </c>
      <c r="O505">
        <v>39273239</v>
      </c>
      <c r="P505">
        <v>2960953</v>
      </c>
      <c r="Q505">
        <v>36312286</v>
      </c>
      <c r="R505">
        <v>51231321</v>
      </c>
      <c r="S505">
        <v>29891846</v>
      </c>
      <c r="T505">
        <v>21339475</v>
      </c>
      <c r="U505">
        <v>16441524</v>
      </c>
      <c r="V505">
        <v>44321311</v>
      </c>
      <c r="W505">
        <v>3302645</v>
      </c>
      <c r="X505">
        <v>8709213</v>
      </c>
      <c r="Y505">
        <v>32309454</v>
      </c>
      <c r="Z505">
        <v>134825871</v>
      </c>
    </row>
    <row r="506" spans="1:26" x14ac:dyDescent="0.25">
      <c r="A506" t="s">
        <v>713</v>
      </c>
      <c r="B506">
        <v>2015</v>
      </c>
      <c r="D506">
        <v>78560044</v>
      </c>
      <c r="E506">
        <v>35604705</v>
      </c>
      <c r="F506">
        <v>11336227</v>
      </c>
      <c r="G506">
        <v>31619112</v>
      </c>
      <c r="H506">
        <v>61752694</v>
      </c>
      <c r="I506">
        <v>20268375</v>
      </c>
      <c r="J506">
        <v>15937907</v>
      </c>
      <c r="K506">
        <v>25546412</v>
      </c>
      <c r="L506">
        <v>11835124</v>
      </c>
      <c r="M506">
        <v>140312738</v>
      </c>
      <c r="O506">
        <v>38858136</v>
      </c>
      <c r="P506">
        <v>2846055</v>
      </c>
      <c r="Q506">
        <v>36012081</v>
      </c>
      <c r="R506">
        <v>53556056</v>
      </c>
      <c r="S506">
        <v>27635751</v>
      </c>
      <c r="T506">
        <v>25920305</v>
      </c>
      <c r="U506">
        <v>20962589</v>
      </c>
      <c r="V506">
        <v>47898546</v>
      </c>
      <c r="W506">
        <v>6909775</v>
      </c>
      <c r="X506">
        <v>8982372</v>
      </c>
      <c r="Y506">
        <v>32006398</v>
      </c>
      <c r="Z506">
        <v>140312738</v>
      </c>
    </row>
    <row r="507" spans="1:26" x14ac:dyDescent="0.25">
      <c r="A507" t="s">
        <v>713</v>
      </c>
      <c r="B507">
        <v>2016</v>
      </c>
      <c r="D507">
        <v>88987720</v>
      </c>
      <c r="E507">
        <v>45846237</v>
      </c>
      <c r="F507">
        <v>12959445</v>
      </c>
      <c r="G507">
        <v>30182037</v>
      </c>
      <c r="H507">
        <v>68981273</v>
      </c>
      <c r="I507">
        <v>23543524</v>
      </c>
      <c r="J507">
        <v>17994704</v>
      </c>
      <c r="K507">
        <v>27443045</v>
      </c>
      <c r="L507">
        <v>9887524</v>
      </c>
      <c r="M507">
        <v>157968993</v>
      </c>
      <c r="O507">
        <v>52568573</v>
      </c>
      <c r="P507">
        <v>3010530</v>
      </c>
      <c r="Q507">
        <v>49558043</v>
      </c>
      <c r="R507">
        <v>54169466</v>
      </c>
      <c r="S507">
        <v>31611744</v>
      </c>
      <c r="T507">
        <v>22557723</v>
      </c>
      <c r="U507">
        <v>16718476</v>
      </c>
      <c r="V507">
        <v>51230953</v>
      </c>
      <c r="W507">
        <v>6398852</v>
      </c>
      <c r="X507">
        <v>11516752</v>
      </c>
      <c r="Y507">
        <v>33315349</v>
      </c>
      <c r="Z507">
        <v>157968993</v>
      </c>
    </row>
    <row r="508" spans="1:26" x14ac:dyDescent="0.25">
      <c r="A508" t="s">
        <v>713</v>
      </c>
      <c r="B508">
        <v>2017</v>
      </c>
      <c r="D508">
        <v>86061793</v>
      </c>
      <c r="E508">
        <v>44538671</v>
      </c>
      <c r="F508">
        <v>13174649</v>
      </c>
      <c r="G508">
        <v>28348473</v>
      </c>
      <c r="H508">
        <v>74746250</v>
      </c>
      <c r="I508">
        <v>16072122</v>
      </c>
      <c r="J508">
        <v>18572539</v>
      </c>
      <c r="K508">
        <v>40101589</v>
      </c>
      <c r="L508">
        <v>12810005</v>
      </c>
      <c r="M508">
        <v>160808043</v>
      </c>
      <c r="O508">
        <v>55619221</v>
      </c>
      <c r="P508">
        <v>2951881</v>
      </c>
      <c r="Q508">
        <v>52667340</v>
      </c>
      <c r="R508">
        <v>49771024</v>
      </c>
      <c r="S508">
        <v>31394120</v>
      </c>
      <c r="T508">
        <v>18376905</v>
      </c>
      <c r="U508">
        <v>13775443</v>
      </c>
      <c r="V508">
        <v>55417798</v>
      </c>
      <c r="W508">
        <v>2200598</v>
      </c>
      <c r="X508">
        <v>12404845</v>
      </c>
      <c r="Y508">
        <v>40812356</v>
      </c>
      <c r="Z508">
        <v>160808043</v>
      </c>
    </row>
    <row r="509" spans="1:26" x14ac:dyDescent="0.25">
      <c r="A509" t="s">
        <v>713</v>
      </c>
      <c r="B509">
        <v>2018</v>
      </c>
      <c r="D509">
        <v>86979152</v>
      </c>
      <c r="E509">
        <v>43512443</v>
      </c>
      <c r="F509">
        <v>13266068</v>
      </c>
      <c r="G509">
        <v>30200641</v>
      </c>
      <c r="H509">
        <v>76625891</v>
      </c>
      <c r="I509">
        <v>16123342</v>
      </c>
      <c r="J509">
        <v>18432899</v>
      </c>
      <c r="K509">
        <v>42069650</v>
      </c>
      <c r="L509">
        <v>13492560</v>
      </c>
      <c r="M509">
        <v>163605043</v>
      </c>
      <c r="O509">
        <v>55516476</v>
      </c>
      <c r="P509">
        <v>2776695</v>
      </c>
      <c r="Q509">
        <v>52739781</v>
      </c>
      <c r="R509">
        <v>52856293</v>
      </c>
      <c r="S509">
        <v>33117804</v>
      </c>
      <c r="T509">
        <v>19738490</v>
      </c>
      <c r="U509">
        <v>14819929</v>
      </c>
      <c r="V509">
        <v>55232273</v>
      </c>
      <c r="W509">
        <v>2165822</v>
      </c>
      <c r="X509">
        <v>12423260</v>
      </c>
      <c r="Y509">
        <v>40643191</v>
      </c>
      <c r="Z509">
        <v>163605043</v>
      </c>
    </row>
    <row r="510" spans="1:26" x14ac:dyDescent="0.25">
      <c r="A510" t="s">
        <v>713</v>
      </c>
      <c r="B510">
        <v>2019</v>
      </c>
      <c r="D510">
        <v>83043680</v>
      </c>
      <c r="E510">
        <v>29607193</v>
      </c>
      <c r="F510">
        <v>12000701</v>
      </c>
      <c r="G510">
        <v>41435786</v>
      </c>
      <c r="H510">
        <v>62014939</v>
      </c>
      <c r="I510">
        <v>9125216</v>
      </c>
      <c r="J510">
        <v>14132728</v>
      </c>
      <c r="K510">
        <v>38756995</v>
      </c>
      <c r="L510">
        <v>16439204</v>
      </c>
      <c r="M510">
        <v>145058619</v>
      </c>
      <c r="O510">
        <v>46624772</v>
      </c>
      <c r="P510">
        <v>2985540</v>
      </c>
      <c r="Q510">
        <v>43639232</v>
      </c>
      <c r="R510">
        <v>58489660</v>
      </c>
      <c r="S510">
        <v>44496257</v>
      </c>
      <c r="T510">
        <v>13993403</v>
      </c>
      <c r="U510">
        <v>10200010</v>
      </c>
      <c r="V510">
        <v>39944187</v>
      </c>
      <c r="W510">
        <v>2742014</v>
      </c>
      <c r="X510">
        <v>9217709</v>
      </c>
      <c r="Y510">
        <v>27984464</v>
      </c>
      <c r="Z510">
        <v>145058619</v>
      </c>
    </row>
    <row r="511" spans="1:26" x14ac:dyDescent="0.25">
      <c r="A511" t="s">
        <v>713</v>
      </c>
      <c r="B511">
        <v>2020</v>
      </c>
      <c r="D511">
        <v>101047625</v>
      </c>
      <c r="E511">
        <v>47117271</v>
      </c>
      <c r="F511">
        <v>12763533</v>
      </c>
      <c r="G511">
        <v>41166822</v>
      </c>
      <c r="H511">
        <v>60604491</v>
      </c>
      <c r="I511">
        <v>10231205</v>
      </c>
      <c r="J511">
        <v>15361861</v>
      </c>
      <c r="K511">
        <v>35011425</v>
      </c>
      <c r="L511">
        <v>11052156</v>
      </c>
      <c r="M511">
        <v>161652116</v>
      </c>
      <c r="O511">
        <v>57054369</v>
      </c>
      <c r="P511">
        <v>2952645</v>
      </c>
      <c r="Q511">
        <v>54101724</v>
      </c>
      <c r="R511">
        <v>58337323</v>
      </c>
      <c r="S511">
        <v>47333798</v>
      </c>
      <c r="T511">
        <v>11003525</v>
      </c>
      <c r="U511">
        <v>5282340</v>
      </c>
      <c r="V511">
        <v>46260425</v>
      </c>
      <c r="W511">
        <v>1450849</v>
      </c>
      <c r="X511">
        <v>10226574</v>
      </c>
      <c r="Y511">
        <v>34583002</v>
      </c>
      <c r="Z511">
        <v>161652116</v>
      </c>
    </row>
    <row r="512" spans="1:26" x14ac:dyDescent="0.25">
      <c r="A512" t="s">
        <v>714</v>
      </c>
      <c r="B512">
        <v>2019</v>
      </c>
      <c r="D512">
        <v>23974473.399999999</v>
      </c>
      <c r="E512">
        <v>15472123.199999999</v>
      </c>
      <c r="F512">
        <v>5709992</v>
      </c>
      <c r="G512">
        <v>2792358.2</v>
      </c>
      <c r="H512">
        <v>26407396</v>
      </c>
      <c r="I512">
        <v>7646495.4000000004</v>
      </c>
      <c r="J512">
        <v>4432649.0999999996</v>
      </c>
      <c r="K512">
        <v>14328251.5</v>
      </c>
      <c r="L512">
        <v>5420804.4000000004</v>
      </c>
      <c r="M512">
        <v>50381869.5</v>
      </c>
      <c r="O512">
        <v>18019784.199999999</v>
      </c>
      <c r="P512">
        <v>851171.7</v>
      </c>
      <c r="Q512">
        <v>17168612.5</v>
      </c>
      <c r="R512">
        <v>6993188.9000000004</v>
      </c>
      <c r="S512">
        <v>1954065.3</v>
      </c>
      <c r="T512">
        <v>5039123.5999999996</v>
      </c>
      <c r="U512">
        <v>3691532.7</v>
      </c>
      <c r="V512">
        <v>25368896.300000001</v>
      </c>
      <c r="W512">
        <v>512810.4</v>
      </c>
      <c r="X512">
        <v>5582374.7999999998</v>
      </c>
      <c r="Y512">
        <v>19273711.100000001</v>
      </c>
      <c r="Z512">
        <v>50381869.5</v>
      </c>
    </row>
    <row r="513" spans="1:26" x14ac:dyDescent="0.25">
      <c r="A513" t="s">
        <v>714</v>
      </c>
      <c r="B513">
        <v>2020</v>
      </c>
      <c r="D513">
        <v>24019479.600000001</v>
      </c>
      <c r="E513">
        <v>15168491.199999999</v>
      </c>
      <c r="F513">
        <v>5909922.0999999996</v>
      </c>
      <c r="G513">
        <v>2941066.2</v>
      </c>
      <c r="H513">
        <v>27091388.5</v>
      </c>
      <c r="I513">
        <v>7115296.0999999996</v>
      </c>
      <c r="J513">
        <v>5916869.5</v>
      </c>
      <c r="K513">
        <v>14059223</v>
      </c>
      <c r="L513">
        <v>6175081.2000000002</v>
      </c>
      <c r="M513">
        <v>51110868.100000001</v>
      </c>
      <c r="O513">
        <v>17622081.5</v>
      </c>
      <c r="P513">
        <v>841793.4</v>
      </c>
      <c r="Q513">
        <v>16780288.199999999</v>
      </c>
      <c r="R513">
        <v>7317928.5999999996</v>
      </c>
      <c r="S513">
        <v>2520748.5</v>
      </c>
      <c r="T513">
        <v>4797180.0999999996</v>
      </c>
      <c r="U513">
        <v>3238646.6</v>
      </c>
      <c r="V513">
        <v>26170857.899999999</v>
      </c>
      <c r="W513">
        <v>324212</v>
      </c>
      <c r="X513">
        <v>6674136.0999999996</v>
      </c>
      <c r="Y513">
        <v>19172509.800000001</v>
      </c>
      <c r="Z513">
        <v>51110868.100000001</v>
      </c>
    </row>
    <row r="514" spans="1:26" x14ac:dyDescent="0.25">
      <c r="A514" t="s">
        <v>715</v>
      </c>
      <c r="B514">
        <v>2017</v>
      </c>
      <c r="D514">
        <v>14538301.960000001</v>
      </c>
      <c r="E514">
        <v>11283129.960000001</v>
      </c>
      <c r="F514">
        <v>2221434.94</v>
      </c>
      <c r="G514">
        <v>1033737.05</v>
      </c>
      <c r="H514">
        <v>8333564.4400000004</v>
      </c>
      <c r="I514">
        <v>2117250.92</v>
      </c>
      <c r="J514">
        <v>2764349.48</v>
      </c>
      <c r="K514">
        <v>3451964.05</v>
      </c>
      <c r="L514">
        <v>600794.55000000005</v>
      </c>
      <c r="M514">
        <v>22871866.399999999</v>
      </c>
      <c r="O514">
        <v>10042182.460000001</v>
      </c>
      <c r="P514">
        <v>1157600.28</v>
      </c>
      <c r="Q514">
        <v>8884582.1799999997</v>
      </c>
      <c r="R514">
        <v>6690929.6399999997</v>
      </c>
      <c r="S514">
        <v>4652395.54</v>
      </c>
      <c r="T514">
        <v>2038534.1</v>
      </c>
      <c r="U514">
        <v>1159915.48</v>
      </c>
      <c r="V514">
        <v>6138754.2999999998</v>
      </c>
      <c r="W514">
        <v>55564.81</v>
      </c>
      <c r="X514">
        <v>1479413.16</v>
      </c>
      <c r="Y514">
        <v>4603776.33</v>
      </c>
      <c r="Z514">
        <v>22871866.399999999</v>
      </c>
    </row>
    <row r="515" spans="1:26" x14ac:dyDescent="0.25">
      <c r="A515" t="s">
        <v>715</v>
      </c>
      <c r="B515">
        <v>2018</v>
      </c>
      <c r="D515">
        <v>14863485</v>
      </c>
      <c r="E515">
        <v>11069757</v>
      </c>
      <c r="F515">
        <v>2524070</v>
      </c>
      <c r="G515">
        <v>1269657</v>
      </c>
      <c r="H515">
        <v>8470553</v>
      </c>
      <c r="I515">
        <v>2247490</v>
      </c>
      <c r="J515">
        <v>2987942</v>
      </c>
      <c r="K515">
        <v>3235122</v>
      </c>
      <c r="L515">
        <v>1001788</v>
      </c>
      <c r="M515">
        <v>23334037</v>
      </c>
      <c r="O515">
        <v>10651620</v>
      </c>
      <c r="P515">
        <v>1088900</v>
      </c>
      <c r="Q515">
        <v>9562720</v>
      </c>
      <c r="R515">
        <v>6579134</v>
      </c>
      <c r="S515">
        <v>4454690</v>
      </c>
      <c r="T515">
        <v>2124444</v>
      </c>
      <c r="U515">
        <v>1297969</v>
      </c>
      <c r="V515">
        <v>6103284</v>
      </c>
      <c r="W515">
        <v>76223</v>
      </c>
      <c r="X515">
        <v>1527727</v>
      </c>
      <c r="Y515">
        <v>4499335</v>
      </c>
      <c r="Z515">
        <v>23334037</v>
      </c>
    </row>
    <row r="516" spans="1:26" x14ac:dyDescent="0.25">
      <c r="A516" t="s">
        <v>715</v>
      </c>
      <c r="B516">
        <v>2019</v>
      </c>
      <c r="D516">
        <v>17358282.129999999</v>
      </c>
      <c r="E516">
        <v>12821431.779999999</v>
      </c>
      <c r="F516">
        <v>3247799.45</v>
      </c>
      <c r="G516">
        <v>1289050.8999999999</v>
      </c>
      <c r="H516">
        <v>12021775.32</v>
      </c>
      <c r="I516">
        <v>2697523.41</v>
      </c>
      <c r="J516">
        <v>2950416.23</v>
      </c>
      <c r="K516">
        <v>6373835.6900000004</v>
      </c>
      <c r="L516">
        <v>768044.86</v>
      </c>
      <c r="M516">
        <v>29380057.449999999</v>
      </c>
      <c r="O516">
        <v>14647879.92</v>
      </c>
      <c r="P516">
        <v>1258610.1000000001</v>
      </c>
      <c r="Q516">
        <v>13389269.83</v>
      </c>
      <c r="R516">
        <v>6198215.6799999997</v>
      </c>
      <c r="S516">
        <v>3858957.1</v>
      </c>
      <c r="T516">
        <v>2339258.58</v>
      </c>
      <c r="U516">
        <v>1373348.51</v>
      </c>
      <c r="V516">
        <v>8533961.8499999996</v>
      </c>
      <c r="W516">
        <v>70248.009999999995</v>
      </c>
      <c r="X516">
        <v>1587604.92</v>
      </c>
      <c r="Y516">
        <v>6876108.9299999997</v>
      </c>
      <c r="Z516">
        <v>29380057.449999999</v>
      </c>
    </row>
    <row r="517" spans="1:26" x14ac:dyDescent="0.25">
      <c r="A517" t="s">
        <v>715</v>
      </c>
      <c r="B517">
        <v>2020</v>
      </c>
      <c r="D517">
        <v>36286273.18</v>
      </c>
      <c r="E517">
        <v>29785822.039999999</v>
      </c>
      <c r="F517">
        <v>4299283.05</v>
      </c>
      <c r="G517">
        <v>2201168.08</v>
      </c>
      <c r="H517">
        <v>12533110.630000001</v>
      </c>
      <c r="I517">
        <v>3680964.4</v>
      </c>
      <c r="J517">
        <v>4269177.6500000004</v>
      </c>
      <c r="K517">
        <v>4582968.58</v>
      </c>
      <c r="L517">
        <v>1530743.93</v>
      </c>
      <c r="M517">
        <v>48819383.799999997</v>
      </c>
      <c r="O517">
        <v>18918929.649999999</v>
      </c>
      <c r="P517">
        <v>1306111.31</v>
      </c>
      <c r="Q517">
        <v>17612818.34</v>
      </c>
      <c r="R517">
        <v>18247347.600000001</v>
      </c>
      <c r="S517">
        <v>14085854.66</v>
      </c>
      <c r="T517">
        <v>4161492.94</v>
      </c>
      <c r="U517">
        <v>1225058.3</v>
      </c>
      <c r="V517">
        <v>11653106.560000001</v>
      </c>
      <c r="W517">
        <v>84526.71</v>
      </c>
      <c r="X517">
        <v>2224326.08</v>
      </c>
      <c r="Y517">
        <v>9344253.7699999996</v>
      </c>
      <c r="Z517">
        <v>48819383.799999997</v>
      </c>
    </row>
    <row r="518" spans="1:26" x14ac:dyDescent="0.25">
      <c r="A518" t="s">
        <v>716</v>
      </c>
      <c r="B518">
        <v>2019</v>
      </c>
      <c r="D518">
        <v>605712.85795497894</v>
      </c>
      <c r="E518">
        <v>1061.4755539894099</v>
      </c>
      <c r="F518">
        <v>604651.38240099</v>
      </c>
      <c r="G518">
        <v>0</v>
      </c>
      <c r="H518">
        <v>263711.36203765898</v>
      </c>
      <c r="I518">
        <v>171066.60993719101</v>
      </c>
      <c r="J518">
        <v>0</v>
      </c>
      <c r="K518">
        <v>92644.752100467696</v>
      </c>
      <c r="L518">
        <v>253.56861734390299</v>
      </c>
      <c r="M518">
        <v>869424.21999263798</v>
      </c>
      <c r="O518">
        <v>161848.12834215199</v>
      </c>
      <c r="P518">
        <v>2197.5946836471599</v>
      </c>
      <c r="Q518">
        <v>159650.53365850399</v>
      </c>
      <c r="R518">
        <v>707576.09165048599</v>
      </c>
      <c r="S518">
        <v>681262.03582811402</v>
      </c>
      <c r="T518">
        <v>26314.0558223724</v>
      </c>
      <c r="U518">
        <v>26314.0558223724</v>
      </c>
      <c r="V518">
        <v>0</v>
      </c>
      <c r="Z518">
        <v>869424.21999263798</v>
      </c>
    </row>
    <row r="519" spans="1:26" x14ac:dyDescent="0.25">
      <c r="A519" t="s">
        <v>716</v>
      </c>
      <c r="B519">
        <v>2020</v>
      </c>
      <c r="D519">
        <v>729422.762537956</v>
      </c>
      <c r="E519">
        <v>1197.5554175376899</v>
      </c>
      <c r="F519">
        <v>728225.20712041901</v>
      </c>
      <c r="G519">
        <v>0</v>
      </c>
      <c r="H519">
        <v>316915.82942247402</v>
      </c>
      <c r="I519">
        <v>206843.759562135</v>
      </c>
      <c r="J519">
        <v>0</v>
      </c>
      <c r="K519">
        <v>110072.069860339</v>
      </c>
      <c r="L519">
        <v>667.86744439601898</v>
      </c>
      <c r="M519">
        <v>1046338.59196043</v>
      </c>
      <c r="O519">
        <v>177569.10526621301</v>
      </c>
      <c r="P519">
        <v>2426.6254513263698</v>
      </c>
      <c r="Q519">
        <v>175142.47981488699</v>
      </c>
      <c r="R519">
        <v>868769.48669421696</v>
      </c>
      <c r="S519">
        <v>836035.497214437</v>
      </c>
      <c r="T519">
        <v>32733.989479780201</v>
      </c>
      <c r="U519">
        <v>32733.989479780201</v>
      </c>
      <c r="V519">
        <v>0</v>
      </c>
      <c r="Z519">
        <v>1046338.59196043</v>
      </c>
    </row>
    <row r="520" spans="1:26" x14ac:dyDescent="0.25">
      <c r="A520" t="s">
        <v>352</v>
      </c>
      <c r="B520">
        <v>2011</v>
      </c>
      <c r="D520">
        <v>2667.2814699999999</v>
      </c>
      <c r="E520">
        <v>315.30011000000002</v>
      </c>
      <c r="F520">
        <v>1311.5176300000001</v>
      </c>
      <c r="G520">
        <v>1040.46372</v>
      </c>
      <c r="H520">
        <v>3528.8350700000001</v>
      </c>
      <c r="I520">
        <v>1619.4593400000001</v>
      </c>
      <c r="J520">
        <v>76.686859999999996</v>
      </c>
      <c r="K520">
        <v>1832.68887</v>
      </c>
      <c r="L520">
        <v>973.03341999999998</v>
      </c>
      <c r="M520">
        <v>6196.11654</v>
      </c>
      <c r="O520">
        <v>2282.72019</v>
      </c>
      <c r="P520">
        <v>58.225499999999997</v>
      </c>
      <c r="Q520">
        <v>2224.49469</v>
      </c>
      <c r="R520">
        <v>2019.01045</v>
      </c>
      <c r="S520">
        <v>945.39831000000004</v>
      </c>
      <c r="T520">
        <v>1073.61214</v>
      </c>
      <c r="U520">
        <v>1070.8315500000001</v>
      </c>
      <c r="V520">
        <v>1894.3859</v>
      </c>
      <c r="W520">
        <v>153.48240999999999</v>
      </c>
      <c r="X520">
        <v>1314.1921299999999</v>
      </c>
      <c r="Y520">
        <v>426.71136000000001</v>
      </c>
      <c r="Z520">
        <v>6196.11654</v>
      </c>
    </row>
    <row r="521" spans="1:26" x14ac:dyDescent="0.25">
      <c r="A521" t="s">
        <v>352</v>
      </c>
      <c r="B521">
        <v>2012</v>
      </c>
      <c r="D521">
        <v>3216.5321600000002</v>
      </c>
      <c r="E521">
        <v>281.10212000000001</v>
      </c>
      <c r="F521">
        <v>1884.9739400000001</v>
      </c>
      <c r="G521">
        <v>1050.4561100000001</v>
      </c>
      <c r="H521">
        <v>3679.4119700000001</v>
      </c>
      <c r="I521">
        <v>1567.82185</v>
      </c>
      <c r="J521">
        <v>80.953100000000006</v>
      </c>
      <c r="K521">
        <v>2030.6370099999999</v>
      </c>
      <c r="L521">
        <v>1239.50765</v>
      </c>
      <c r="M521">
        <v>6895.9441299999999</v>
      </c>
      <c r="O521">
        <v>2608.6067600000001</v>
      </c>
      <c r="P521">
        <v>2539.3435399999998</v>
      </c>
      <c r="Q521">
        <v>69.263220000000004</v>
      </c>
      <c r="R521">
        <v>2697.5435499999999</v>
      </c>
      <c r="S521">
        <v>1765.9099699999999</v>
      </c>
      <c r="T521">
        <v>931.63358000000005</v>
      </c>
      <c r="U521">
        <v>927.42337999999995</v>
      </c>
      <c r="V521">
        <v>1589.7938200000001</v>
      </c>
      <c r="W521">
        <v>44.236840000000001</v>
      </c>
      <c r="X521">
        <v>1399.00991</v>
      </c>
      <c r="Y521">
        <v>146.54706999999999</v>
      </c>
      <c r="Z521">
        <v>6895.9441299999999</v>
      </c>
    </row>
    <row r="522" spans="1:26" x14ac:dyDescent="0.25">
      <c r="A522" t="s">
        <v>352</v>
      </c>
      <c r="B522">
        <v>2013</v>
      </c>
      <c r="D522">
        <v>3372.9544299999998</v>
      </c>
      <c r="E522">
        <v>256.76359000000002</v>
      </c>
      <c r="F522">
        <v>1914.60862</v>
      </c>
      <c r="G522">
        <v>1201.58222</v>
      </c>
      <c r="H522">
        <v>3433.7024000000001</v>
      </c>
      <c r="I522">
        <v>1641.1565399999999</v>
      </c>
      <c r="J522">
        <v>74.341759999999994</v>
      </c>
      <c r="K522">
        <v>1718.2040999999999</v>
      </c>
      <c r="L522">
        <v>892.36731999999995</v>
      </c>
      <c r="M522">
        <v>6806.6568299999999</v>
      </c>
      <c r="O522">
        <v>2690.9495000000002</v>
      </c>
      <c r="P522">
        <v>2623.6494200000002</v>
      </c>
      <c r="Q522">
        <v>67.300079999999994</v>
      </c>
      <c r="R522">
        <v>2343.4383699999998</v>
      </c>
      <c r="S522">
        <v>1357.82321</v>
      </c>
      <c r="T522">
        <v>985.61515999999995</v>
      </c>
      <c r="U522">
        <v>982.02260999999999</v>
      </c>
      <c r="V522">
        <v>1772.2689499999999</v>
      </c>
      <c r="W522">
        <v>95.633690000000001</v>
      </c>
      <c r="X522">
        <v>1360.62968</v>
      </c>
      <c r="Y522">
        <v>316.00558999999998</v>
      </c>
      <c r="Z522">
        <v>6806.6568299999999</v>
      </c>
    </row>
    <row r="523" spans="1:26" x14ac:dyDescent="0.25">
      <c r="A523" t="s">
        <v>352</v>
      </c>
      <c r="B523">
        <v>2014</v>
      </c>
      <c r="D523">
        <v>2981.1705999999999</v>
      </c>
      <c r="E523">
        <v>205.17693</v>
      </c>
      <c r="F523">
        <v>1698.9601700000001</v>
      </c>
      <c r="G523">
        <v>1077.0335</v>
      </c>
      <c r="H523">
        <v>2961.7814100000001</v>
      </c>
      <c r="I523">
        <v>1545.8645100000001</v>
      </c>
      <c r="J523">
        <v>67.39958</v>
      </c>
      <c r="K523">
        <v>1348.5173199999999</v>
      </c>
      <c r="L523">
        <v>653.16305</v>
      </c>
      <c r="M523">
        <v>5942.9520199999997</v>
      </c>
      <c r="O523">
        <v>2336.53053</v>
      </c>
      <c r="P523">
        <v>2281.9555</v>
      </c>
      <c r="Q523">
        <v>54.575040000000001</v>
      </c>
      <c r="R523">
        <v>3573.6783999999998</v>
      </c>
      <c r="S523">
        <v>2763.95829</v>
      </c>
      <c r="T523">
        <v>809.72010999999998</v>
      </c>
      <c r="U523">
        <v>804.57353999999998</v>
      </c>
      <c r="V523">
        <v>32.743079999999999</v>
      </c>
      <c r="W523">
        <v>0</v>
      </c>
      <c r="X523">
        <v>0</v>
      </c>
      <c r="Y523">
        <v>32.743079999999999</v>
      </c>
      <c r="Z523">
        <v>5942.9520199999997</v>
      </c>
    </row>
    <row r="524" spans="1:26" x14ac:dyDescent="0.25">
      <c r="A524" t="s">
        <v>352</v>
      </c>
      <c r="B524">
        <v>2015</v>
      </c>
      <c r="D524">
        <v>2818.8270400000001</v>
      </c>
      <c r="E524">
        <v>330.27237000000002</v>
      </c>
      <c r="F524">
        <v>1456.2613699999999</v>
      </c>
      <c r="G524">
        <v>1032.2933</v>
      </c>
      <c r="H524">
        <v>3123.4833800000001</v>
      </c>
      <c r="I524">
        <v>1611.6406199999999</v>
      </c>
      <c r="J524">
        <v>0</v>
      </c>
      <c r="K524">
        <v>1511.84276</v>
      </c>
      <c r="L524">
        <v>769.87198000000001</v>
      </c>
      <c r="M524">
        <v>5942.3104199999998</v>
      </c>
      <c r="O524">
        <v>2272.32906</v>
      </c>
      <c r="P524">
        <v>2227.58241</v>
      </c>
      <c r="Q524">
        <v>44.746659999999999</v>
      </c>
      <c r="R524">
        <v>3643.70667</v>
      </c>
      <c r="S524">
        <v>2825.7337499999999</v>
      </c>
      <c r="T524">
        <v>817.97292000000004</v>
      </c>
      <c r="U524">
        <v>815.89567999999997</v>
      </c>
      <c r="V524">
        <v>26.27468</v>
      </c>
      <c r="W524">
        <v>0</v>
      </c>
      <c r="X524">
        <v>0</v>
      </c>
      <c r="Y524">
        <v>26.27468</v>
      </c>
      <c r="Z524">
        <v>5942.3104199999998</v>
      </c>
    </row>
    <row r="525" spans="1:26" x14ac:dyDescent="0.25">
      <c r="A525" t="s">
        <v>352</v>
      </c>
      <c r="B525">
        <v>2016</v>
      </c>
      <c r="D525">
        <v>2591.8769200000002</v>
      </c>
      <c r="E525">
        <v>276.25420000000003</v>
      </c>
      <c r="F525">
        <v>1284.1789200000001</v>
      </c>
      <c r="G525">
        <v>1031.4438</v>
      </c>
      <c r="H525">
        <v>2703.5303100000001</v>
      </c>
      <c r="I525">
        <v>1630.8290500000001</v>
      </c>
      <c r="J525">
        <v>67.754360000000005</v>
      </c>
      <c r="K525">
        <v>1004.9469</v>
      </c>
      <c r="L525">
        <v>316.92347000000001</v>
      </c>
      <c r="M525">
        <v>5295.4072299999998</v>
      </c>
      <c r="O525">
        <v>2134.8414899999998</v>
      </c>
      <c r="P525">
        <v>2095.5741699999999</v>
      </c>
      <c r="Q525">
        <v>39.267319999999998</v>
      </c>
      <c r="R525">
        <v>1382.28081</v>
      </c>
      <c r="S525">
        <v>793.29318999999998</v>
      </c>
      <c r="T525">
        <v>588.98761999999999</v>
      </c>
      <c r="U525">
        <v>587.07443000000001</v>
      </c>
      <c r="V525">
        <v>1778.28493</v>
      </c>
      <c r="W525">
        <v>163.33694</v>
      </c>
      <c r="X525">
        <v>1034.9908399999999</v>
      </c>
      <c r="Y525">
        <v>579.95713999999998</v>
      </c>
      <c r="Z525">
        <v>5295.4072299999998</v>
      </c>
    </row>
    <row r="526" spans="1:26" x14ac:dyDescent="0.25">
      <c r="A526" t="s">
        <v>352</v>
      </c>
      <c r="B526">
        <v>2017</v>
      </c>
      <c r="D526">
        <v>2705.4795199999999</v>
      </c>
      <c r="E526">
        <v>253.04981000000001</v>
      </c>
      <c r="F526">
        <v>1475.20804</v>
      </c>
      <c r="G526">
        <v>977.22167000000002</v>
      </c>
      <c r="H526">
        <v>3488.16761</v>
      </c>
      <c r="I526">
        <v>1826.2586100000001</v>
      </c>
      <c r="J526">
        <v>0</v>
      </c>
      <c r="K526">
        <v>1661.9090000000001</v>
      </c>
      <c r="L526">
        <v>775.80771000000004</v>
      </c>
      <c r="M526">
        <v>6193.6471300000003</v>
      </c>
      <c r="O526">
        <v>2668.9596499999998</v>
      </c>
      <c r="P526">
        <v>2628.9006399999998</v>
      </c>
      <c r="Q526">
        <v>40.058999999999997</v>
      </c>
      <c r="R526">
        <v>3504.70955</v>
      </c>
      <c r="S526">
        <v>2829.55546</v>
      </c>
      <c r="T526">
        <v>675.15409</v>
      </c>
      <c r="U526">
        <v>672.35972000000004</v>
      </c>
      <c r="V526">
        <v>19.977930000000001</v>
      </c>
      <c r="W526">
        <v>0</v>
      </c>
      <c r="X526">
        <v>0</v>
      </c>
      <c r="Y526">
        <v>19.977930000000001</v>
      </c>
      <c r="Z526">
        <v>6193.6471300000003</v>
      </c>
    </row>
    <row r="527" spans="1:26" x14ac:dyDescent="0.25">
      <c r="A527" t="s">
        <v>352</v>
      </c>
      <c r="B527">
        <v>2018</v>
      </c>
      <c r="D527">
        <v>2582.09767113519</v>
      </c>
      <c r="E527">
        <v>185.87023366117501</v>
      </c>
      <c r="F527">
        <v>1432.70830695069</v>
      </c>
      <c r="G527">
        <v>963.51913052332395</v>
      </c>
      <c r="H527">
        <v>3403.8279452102202</v>
      </c>
      <c r="I527">
        <v>1941.7366334532501</v>
      </c>
      <c r="J527">
        <v>0</v>
      </c>
      <c r="K527">
        <v>1462.0913117569701</v>
      </c>
      <c r="L527">
        <v>689.49530244100094</v>
      </c>
      <c r="M527">
        <v>5985.9256163454102</v>
      </c>
      <c r="O527">
        <v>2668.2188895322101</v>
      </c>
      <c r="R527">
        <v>3297.7528017582899</v>
      </c>
      <c r="S527">
        <v>2708.7931299778202</v>
      </c>
      <c r="T527">
        <v>588.95967178046703</v>
      </c>
      <c r="U527">
        <v>571.22361284315605</v>
      </c>
      <c r="V527">
        <v>19.953925054907799</v>
      </c>
      <c r="W527">
        <v>0</v>
      </c>
      <c r="X527">
        <v>0</v>
      </c>
      <c r="Y527">
        <v>19.953925054907799</v>
      </c>
      <c r="Z527">
        <v>5985.9256163454102</v>
      </c>
    </row>
    <row r="528" spans="1:26" x14ac:dyDescent="0.25">
      <c r="A528" t="s">
        <v>352</v>
      </c>
      <c r="B528">
        <v>2019</v>
      </c>
      <c r="D528">
        <v>2456.1654913482698</v>
      </c>
      <c r="E528">
        <v>157.177120331764</v>
      </c>
      <c r="F528">
        <v>1516.4201691256801</v>
      </c>
      <c r="G528">
        <v>782.568201890826</v>
      </c>
      <c r="H528">
        <v>3765.6677648196201</v>
      </c>
      <c r="I528">
        <v>2082.8439923636902</v>
      </c>
      <c r="J528">
        <v>68.617263064384503</v>
      </c>
      <c r="K528">
        <v>1614.2065093915501</v>
      </c>
      <c r="L528">
        <v>879.91079921448204</v>
      </c>
      <c r="M528">
        <v>6221.8332561678899</v>
      </c>
      <c r="O528">
        <v>2624.1205098764899</v>
      </c>
      <c r="R528">
        <v>3574.4460119212899</v>
      </c>
      <c r="S528">
        <v>2944.5130247536899</v>
      </c>
      <c r="T528">
        <v>629.93298716759705</v>
      </c>
      <c r="U528">
        <v>613.46057511269998</v>
      </c>
      <c r="V528">
        <v>23.266734370112399</v>
      </c>
      <c r="W528">
        <v>0</v>
      </c>
      <c r="X528">
        <v>0</v>
      </c>
      <c r="Y528">
        <v>23.266734370112399</v>
      </c>
      <c r="Z528">
        <v>6221.8332561678899</v>
      </c>
    </row>
    <row r="529" spans="1:26" x14ac:dyDescent="0.25">
      <c r="A529" t="s">
        <v>352</v>
      </c>
      <c r="B529">
        <v>2020</v>
      </c>
      <c r="D529">
        <v>2127.7251500000002</v>
      </c>
      <c r="E529">
        <v>120.70117</v>
      </c>
      <c r="F529">
        <v>1662.88275</v>
      </c>
      <c r="G529">
        <v>344.14123000000001</v>
      </c>
      <c r="H529">
        <v>4760.3636200000001</v>
      </c>
      <c r="I529">
        <v>2157.00497</v>
      </c>
      <c r="J529">
        <v>70.294380000000004</v>
      </c>
      <c r="K529">
        <v>2533.0642699999999</v>
      </c>
      <c r="L529">
        <v>1146.1132</v>
      </c>
      <c r="M529">
        <v>6888.0887700000003</v>
      </c>
      <c r="O529">
        <v>3041.2784900000001</v>
      </c>
      <c r="P529">
        <v>3014.6234399999998</v>
      </c>
      <c r="Q529">
        <v>26.655049999999999</v>
      </c>
      <c r="R529">
        <v>1612.19865</v>
      </c>
      <c r="S529">
        <v>701.07372999999995</v>
      </c>
      <c r="T529">
        <v>911.12491</v>
      </c>
      <c r="U529">
        <v>894.06455000000005</v>
      </c>
      <c r="V529">
        <v>2234.6116299999999</v>
      </c>
      <c r="W529">
        <v>74.494739999999993</v>
      </c>
      <c r="X529">
        <v>1457.4552900000001</v>
      </c>
      <c r="Y529">
        <v>702.66160000000002</v>
      </c>
      <c r="Z529">
        <v>6888.0887700000003</v>
      </c>
    </row>
    <row r="530" spans="1:26" x14ac:dyDescent="0.25">
      <c r="A530" t="s">
        <v>717</v>
      </c>
      <c r="B530">
        <v>2018</v>
      </c>
      <c r="D530">
        <v>105525.8419</v>
      </c>
      <c r="E530">
        <v>748.55899999999997</v>
      </c>
      <c r="F530">
        <v>101129.75320000001</v>
      </c>
      <c r="G530">
        <v>3647.5297</v>
      </c>
      <c r="H530">
        <v>186120.7188</v>
      </c>
      <c r="I530">
        <v>33043.562299999998</v>
      </c>
      <c r="J530">
        <v>90676.047300000006</v>
      </c>
      <c r="K530">
        <v>62401.109299999996</v>
      </c>
      <c r="L530">
        <v>36344.563199999997</v>
      </c>
      <c r="M530">
        <v>291646.56069999997</v>
      </c>
      <c r="O530">
        <v>36275.428200000002</v>
      </c>
      <c r="P530">
        <v>11992.995699999999</v>
      </c>
      <c r="Q530">
        <v>24282.432499999999</v>
      </c>
      <c r="R530">
        <v>23672.419699999999</v>
      </c>
      <c r="S530">
        <v>12405.840700000001</v>
      </c>
      <c r="T530">
        <v>11266.579</v>
      </c>
      <c r="U530">
        <v>10904.592500000001</v>
      </c>
      <c r="V530">
        <v>231698.71280000001</v>
      </c>
      <c r="W530">
        <v>668.00990000000002</v>
      </c>
      <c r="X530">
        <v>61283.929900000003</v>
      </c>
      <c r="Y530">
        <v>169746.77299999999</v>
      </c>
      <c r="Z530">
        <v>291646.56069999997</v>
      </c>
    </row>
    <row r="531" spans="1:26" x14ac:dyDescent="0.25">
      <c r="A531" t="s">
        <v>717</v>
      </c>
      <c r="B531">
        <v>2019</v>
      </c>
      <c r="D531">
        <v>144392.28400000001</v>
      </c>
      <c r="E531">
        <v>10643.06</v>
      </c>
      <c r="F531">
        <v>103589.079</v>
      </c>
      <c r="G531">
        <v>30160.144</v>
      </c>
      <c r="H531">
        <v>245169.85800000001</v>
      </c>
      <c r="I531">
        <v>39471.561999999998</v>
      </c>
      <c r="J531">
        <v>110147.311</v>
      </c>
      <c r="K531">
        <v>95550.986000000004</v>
      </c>
      <c r="L531">
        <v>64707.182000000001</v>
      </c>
      <c r="M531">
        <v>389562.14199999999</v>
      </c>
      <c r="O531">
        <v>57671.063999999998</v>
      </c>
      <c r="P531">
        <v>11450.005999999999</v>
      </c>
      <c r="Q531">
        <v>46221.057999999997</v>
      </c>
      <c r="R531">
        <v>37862.94</v>
      </c>
      <c r="S531">
        <v>19313.87</v>
      </c>
      <c r="T531">
        <v>18549.071</v>
      </c>
      <c r="U531">
        <v>18042.331999999999</v>
      </c>
      <c r="V531">
        <v>294028.13799999998</v>
      </c>
      <c r="W531">
        <v>3204.4229999999998</v>
      </c>
      <c r="X531">
        <v>70668.917000000001</v>
      </c>
      <c r="Y531">
        <v>220154.79800000001</v>
      </c>
      <c r="Z531">
        <v>389562.14199999999</v>
      </c>
    </row>
    <row r="532" spans="1:26" x14ac:dyDescent="0.25">
      <c r="A532" t="s">
        <v>717</v>
      </c>
      <c r="B532">
        <v>2020</v>
      </c>
      <c r="D532">
        <v>204804.91</v>
      </c>
      <c r="E532">
        <v>32391.66</v>
      </c>
      <c r="F532">
        <v>139223.44</v>
      </c>
      <c r="G532">
        <v>33189.81</v>
      </c>
      <c r="H532">
        <v>401388.09</v>
      </c>
      <c r="I532">
        <v>75015.56</v>
      </c>
      <c r="J532">
        <v>168364.07</v>
      </c>
      <c r="K532">
        <v>158008.47</v>
      </c>
      <c r="L532">
        <v>90926.55</v>
      </c>
      <c r="M532">
        <v>606193</v>
      </c>
      <c r="O532">
        <v>102116.84</v>
      </c>
      <c r="P532">
        <v>11234.45</v>
      </c>
      <c r="Q532">
        <v>90882.39</v>
      </c>
      <c r="R532">
        <v>59310.89</v>
      </c>
      <c r="S532">
        <v>41051.279999999999</v>
      </c>
      <c r="T532">
        <v>18259.61</v>
      </c>
      <c r="U532">
        <v>17117.060000000001</v>
      </c>
      <c r="V532">
        <v>446067.29</v>
      </c>
      <c r="W532">
        <v>13954.23</v>
      </c>
      <c r="X532">
        <v>108029.05</v>
      </c>
      <c r="Y532">
        <v>324084.01</v>
      </c>
      <c r="Z532">
        <v>607495.02</v>
      </c>
    </row>
    <row r="533" spans="1:26" x14ac:dyDescent="0.25">
      <c r="A533" t="s">
        <v>718</v>
      </c>
      <c r="B533">
        <v>2011</v>
      </c>
      <c r="D533">
        <v>431082.57299999997</v>
      </c>
      <c r="E533">
        <v>374588.89199999999</v>
      </c>
      <c r="F533">
        <v>50804.47</v>
      </c>
      <c r="G533">
        <v>5689.21</v>
      </c>
      <c r="H533">
        <v>283642.56800000003</v>
      </c>
      <c r="I533">
        <v>71999.562000000005</v>
      </c>
      <c r="J533">
        <v>83547.490000000005</v>
      </c>
      <c r="K533">
        <v>128095.51700000001</v>
      </c>
      <c r="L533">
        <v>118996.512</v>
      </c>
      <c r="M533">
        <v>714725.14099999995</v>
      </c>
      <c r="O533">
        <v>406884.272</v>
      </c>
      <c r="P533">
        <v>16655.14</v>
      </c>
      <c r="Q533">
        <v>390229.13199999998</v>
      </c>
      <c r="R533">
        <v>97239.01</v>
      </c>
      <c r="S533">
        <v>73633.255000000005</v>
      </c>
      <c r="T533">
        <v>23605.755000000001</v>
      </c>
      <c r="U533">
        <v>23605.755000000001</v>
      </c>
      <c r="V533">
        <v>210601.859</v>
      </c>
      <c r="W533">
        <v>2957.877</v>
      </c>
      <c r="X533">
        <v>157602.337</v>
      </c>
      <c r="Y533">
        <v>50041.644999999997</v>
      </c>
      <c r="Z533">
        <v>714725.14099999995</v>
      </c>
    </row>
    <row r="534" spans="1:26" x14ac:dyDescent="0.25">
      <c r="A534" t="s">
        <v>718</v>
      </c>
      <c r="B534">
        <v>2012</v>
      </c>
      <c r="D534">
        <v>397759.55</v>
      </c>
      <c r="E534">
        <v>342473.19</v>
      </c>
      <c r="F534">
        <v>49852.92</v>
      </c>
      <c r="G534">
        <v>5433.44</v>
      </c>
      <c r="H534">
        <v>303542.44</v>
      </c>
      <c r="I534">
        <v>84219.53</v>
      </c>
      <c r="J534">
        <v>69925.429999999993</v>
      </c>
      <c r="K534">
        <v>149397.48000000001</v>
      </c>
      <c r="L534">
        <v>71050.27</v>
      </c>
      <c r="M534">
        <v>701301.99</v>
      </c>
      <c r="O534">
        <v>387350.19</v>
      </c>
      <c r="P534">
        <v>16983.38</v>
      </c>
      <c r="Q534">
        <v>370366.81</v>
      </c>
      <c r="R534">
        <v>43355.12</v>
      </c>
      <c r="S534">
        <v>17665.45</v>
      </c>
      <c r="T534">
        <v>25689.67</v>
      </c>
      <c r="U534">
        <v>25689.67</v>
      </c>
      <c r="V534">
        <v>270596.69</v>
      </c>
      <c r="W534">
        <v>58120.91</v>
      </c>
      <c r="X534">
        <v>153352.6</v>
      </c>
      <c r="Y534">
        <v>59123.18</v>
      </c>
      <c r="Z534">
        <v>701301.99</v>
      </c>
    </row>
    <row r="535" spans="1:26" x14ac:dyDescent="0.25">
      <c r="A535" t="s">
        <v>718</v>
      </c>
      <c r="B535">
        <v>2013</v>
      </c>
      <c r="D535">
        <v>416711.75799999997</v>
      </c>
      <c r="E535">
        <v>297555.96000000002</v>
      </c>
      <c r="F535">
        <v>48365.565999999999</v>
      </c>
      <c r="G535">
        <v>70790.232000000004</v>
      </c>
      <c r="H535">
        <v>269751.21600000001</v>
      </c>
      <c r="I535">
        <v>87351.438999999998</v>
      </c>
      <c r="J535">
        <v>68541.713000000003</v>
      </c>
      <c r="K535">
        <v>113858.06299999999</v>
      </c>
      <c r="L535">
        <v>87682.561000000002</v>
      </c>
      <c r="M535">
        <v>686462.97400000005</v>
      </c>
      <c r="O535">
        <v>377637.86200000002</v>
      </c>
      <c r="P535">
        <v>17751.84</v>
      </c>
      <c r="Q535">
        <v>359886.02299999999</v>
      </c>
      <c r="R535">
        <v>98052.553</v>
      </c>
      <c r="S535">
        <v>71856.625</v>
      </c>
      <c r="T535">
        <v>26195.928</v>
      </c>
      <c r="U535">
        <v>26195.928</v>
      </c>
      <c r="V535">
        <v>210772.55900000001</v>
      </c>
      <c r="W535">
        <v>4530.6319999999996</v>
      </c>
      <c r="X535">
        <v>133391.27499999999</v>
      </c>
      <c r="Y535">
        <v>72850.653000000006</v>
      </c>
      <c r="Z535">
        <v>686462.97400000005</v>
      </c>
    </row>
    <row r="536" spans="1:26" x14ac:dyDescent="0.25">
      <c r="A536" t="s">
        <v>718</v>
      </c>
      <c r="B536">
        <v>2014</v>
      </c>
      <c r="D536">
        <v>275385.80969999998</v>
      </c>
      <c r="E536">
        <v>225033.31940000001</v>
      </c>
      <c r="F536">
        <v>28027.508699999998</v>
      </c>
      <c r="G536">
        <v>22324.981599999999</v>
      </c>
      <c r="H536">
        <v>300671.01439999999</v>
      </c>
      <c r="I536">
        <v>81857.875499999995</v>
      </c>
      <c r="J536">
        <v>56778.458400000003</v>
      </c>
      <c r="K536">
        <v>162034.68059999999</v>
      </c>
      <c r="L536">
        <v>112817.30650000001</v>
      </c>
      <c r="M536">
        <v>576056.82409999997</v>
      </c>
      <c r="O536">
        <v>313004.20549999998</v>
      </c>
      <c r="P536">
        <v>15627.96</v>
      </c>
      <c r="Q536">
        <v>297376.24550000002</v>
      </c>
      <c r="R536">
        <v>84012.287200000006</v>
      </c>
      <c r="S536">
        <v>62949.926700000004</v>
      </c>
      <c r="T536">
        <v>21062.360499999999</v>
      </c>
      <c r="U536">
        <v>21062.360499999999</v>
      </c>
      <c r="V536">
        <v>179040.3314</v>
      </c>
      <c r="W536">
        <v>692.03729999999996</v>
      </c>
      <c r="X536">
        <v>111472.37059999999</v>
      </c>
      <c r="Y536">
        <v>66875.9234</v>
      </c>
      <c r="Z536">
        <v>576056.82409999997</v>
      </c>
    </row>
    <row r="537" spans="1:26" x14ac:dyDescent="0.25">
      <c r="A537" t="s">
        <v>718</v>
      </c>
      <c r="B537">
        <v>2015</v>
      </c>
      <c r="D537">
        <v>203541.15299999999</v>
      </c>
      <c r="E537">
        <v>168564.73300000001</v>
      </c>
      <c r="F537">
        <v>25585.108</v>
      </c>
      <c r="G537">
        <v>9391.3130000000001</v>
      </c>
      <c r="H537">
        <v>282196.14799999999</v>
      </c>
      <c r="I537">
        <v>90876.986999999994</v>
      </c>
      <c r="J537">
        <v>54049.49</v>
      </c>
      <c r="K537">
        <v>137269.671</v>
      </c>
      <c r="L537">
        <v>98387.072</v>
      </c>
      <c r="M537">
        <v>485737.30099999998</v>
      </c>
      <c r="O537">
        <v>257878.97399999999</v>
      </c>
      <c r="P537">
        <v>14013.797</v>
      </c>
      <c r="Q537">
        <v>243865.177</v>
      </c>
      <c r="R537">
        <v>58260.807000000001</v>
      </c>
      <c r="S537">
        <v>40838.222999999998</v>
      </c>
      <c r="T537">
        <v>17422.583999999999</v>
      </c>
      <c r="U537">
        <v>17422.583999999999</v>
      </c>
      <c r="V537">
        <v>169597.52</v>
      </c>
      <c r="W537">
        <v>17181.661</v>
      </c>
      <c r="X537">
        <v>92289.357000000004</v>
      </c>
      <c r="Y537">
        <v>60126.502</v>
      </c>
      <c r="Z537">
        <v>485737.30099999998</v>
      </c>
    </row>
    <row r="538" spans="1:26" x14ac:dyDescent="0.25">
      <c r="A538" t="s">
        <v>718</v>
      </c>
      <c r="B538">
        <v>2016</v>
      </c>
      <c r="D538">
        <v>193351.73</v>
      </c>
      <c r="E538">
        <v>133044.74</v>
      </c>
      <c r="F538">
        <v>24713.67</v>
      </c>
      <c r="G538">
        <v>35593.32</v>
      </c>
      <c r="H538">
        <v>243019.6</v>
      </c>
      <c r="I538">
        <v>92346.31</v>
      </c>
      <c r="J538">
        <v>58068.46</v>
      </c>
      <c r="K538">
        <v>92604.82</v>
      </c>
      <c r="L538">
        <v>60592.71</v>
      </c>
      <c r="M538">
        <v>436371.33</v>
      </c>
      <c r="O538">
        <v>225789.77</v>
      </c>
      <c r="P538">
        <v>13568.42</v>
      </c>
      <c r="Q538">
        <v>212221.35</v>
      </c>
      <c r="R538">
        <v>58182.77</v>
      </c>
      <c r="S538">
        <v>38486.230000000003</v>
      </c>
      <c r="T538">
        <v>19696.54</v>
      </c>
      <c r="U538">
        <v>19696.54</v>
      </c>
      <c r="V538">
        <v>152398.79</v>
      </c>
      <c r="W538">
        <v>10240.06</v>
      </c>
      <c r="X538">
        <v>83738.080000000002</v>
      </c>
      <c r="Y538">
        <v>58420.65</v>
      </c>
      <c r="Z538">
        <v>436371.33</v>
      </c>
    </row>
    <row r="539" spans="1:26" x14ac:dyDescent="0.25">
      <c r="A539" t="s">
        <v>718</v>
      </c>
      <c r="B539">
        <v>2017</v>
      </c>
      <c r="D539">
        <v>179695.26</v>
      </c>
      <c r="E539">
        <v>119649.79</v>
      </c>
      <c r="F539">
        <v>26002.75</v>
      </c>
      <c r="G539">
        <v>34042.720000000001</v>
      </c>
      <c r="H539">
        <v>290775.40999999997</v>
      </c>
      <c r="I539">
        <v>104135.23</v>
      </c>
      <c r="J539">
        <v>68000.73</v>
      </c>
      <c r="K539">
        <v>118639.45</v>
      </c>
      <c r="L539">
        <v>68304.33</v>
      </c>
      <c r="M539">
        <v>470470.66</v>
      </c>
      <c r="O539">
        <v>229720.83</v>
      </c>
      <c r="P539">
        <v>15437.44</v>
      </c>
      <c r="Q539">
        <v>214283.39</v>
      </c>
      <c r="R539">
        <v>65933.86</v>
      </c>
      <c r="S539">
        <v>42588.5</v>
      </c>
      <c r="T539">
        <v>23345.360000000001</v>
      </c>
      <c r="U539">
        <v>23345.360000000001</v>
      </c>
      <c r="V539">
        <v>174815.97</v>
      </c>
      <c r="W539">
        <v>1199.3</v>
      </c>
      <c r="X539">
        <v>103592.31</v>
      </c>
      <c r="Y539">
        <v>70024.37</v>
      </c>
      <c r="Z539">
        <v>470470.66</v>
      </c>
    </row>
    <row r="540" spans="1:26" x14ac:dyDescent="0.25">
      <c r="A540" t="s">
        <v>718</v>
      </c>
      <c r="B540">
        <v>2018</v>
      </c>
      <c r="D540">
        <v>180184.35200000001</v>
      </c>
      <c r="E540">
        <v>82880.386899999998</v>
      </c>
      <c r="F540">
        <v>24310.0389</v>
      </c>
      <c r="G540">
        <v>72993.926200000002</v>
      </c>
      <c r="H540">
        <v>282077.4608</v>
      </c>
      <c r="I540">
        <v>97569.928799999994</v>
      </c>
      <c r="J540">
        <v>82537.661699999997</v>
      </c>
      <c r="K540">
        <v>101969.8703</v>
      </c>
      <c r="L540">
        <v>44911.817199999998</v>
      </c>
      <c r="M540">
        <v>462261.81280000001</v>
      </c>
      <c r="O540">
        <v>218954.24309999999</v>
      </c>
      <c r="P540">
        <v>14738.501200000001</v>
      </c>
      <c r="Q540">
        <v>204215.74189999999</v>
      </c>
      <c r="R540">
        <v>88154.524600000004</v>
      </c>
      <c r="S540">
        <v>62414.3799</v>
      </c>
      <c r="T540">
        <v>25740.144799999998</v>
      </c>
      <c r="U540">
        <v>25740.144799999998</v>
      </c>
      <c r="V540">
        <v>155153.04500000001</v>
      </c>
      <c r="W540">
        <v>689.2903</v>
      </c>
      <c r="X540">
        <v>87434.752900000007</v>
      </c>
      <c r="Y540">
        <v>67029.001799999998</v>
      </c>
      <c r="Z540">
        <v>462261.81280000001</v>
      </c>
    </row>
    <row r="541" spans="1:26" x14ac:dyDescent="0.25">
      <c r="A541" t="s">
        <v>718</v>
      </c>
      <c r="B541">
        <v>2019</v>
      </c>
      <c r="D541">
        <v>152392.4155</v>
      </c>
      <c r="E541">
        <v>50777.114300000001</v>
      </c>
      <c r="F541">
        <v>29423.599099999999</v>
      </c>
      <c r="G541">
        <v>72191.702099999995</v>
      </c>
      <c r="H541">
        <v>274805.47289999999</v>
      </c>
      <c r="I541">
        <v>78240.042799999996</v>
      </c>
      <c r="J541">
        <v>87101.287700000001</v>
      </c>
      <c r="K541">
        <v>109464.1425</v>
      </c>
      <c r="L541">
        <v>54766.970200000003</v>
      </c>
      <c r="M541">
        <v>427197.8884</v>
      </c>
      <c r="O541">
        <v>191646.66020000001</v>
      </c>
      <c r="P541">
        <v>14460.4557</v>
      </c>
      <c r="Q541">
        <v>177186.20449999999</v>
      </c>
      <c r="R541">
        <v>81591.952900000004</v>
      </c>
      <c r="S541">
        <v>55621.122000000003</v>
      </c>
      <c r="T541">
        <v>25970.830900000001</v>
      </c>
      <c r="U541">
        <v>25970.830900000001</v>
      </c>
      <c r="V541">
        <v>153959.27530000001</v>
      </c>
      <c r="W541">
        <v>888.60929999999996</v>
      </c>
      <c r="X541">
        <v>89203.4568</v>
      </c>
      <c r="Y541">
        <v>63867.209199999998</v>
      </c>
      <c r="Z541">
        <v>427197.8884</v>
      </c>
    </row>
    <row r="542" spans="1:26" x14ac:dyDescent="0.25">
      <c r="A542" t="s">
        <v>718</v>
      </c>
      <c r="B542">
        <v>2020</v>
      </c>
      <c r="D542">
        <v>148838.30869999999</v>
      </c>
      <c r="E542">
        <v>22442.757099999999</v>
      </c>
      <c r="F542">
        <v>59725.159500000002</v>
      </c>
      <c r="G542">
        <v>66670.392000000007</v>
      </c>
      <c r="H542">
        <v>325980.55229999998</v>
      </c>
      <c r="I542">
        <v>69795.575299999997</v>
      </c>
      <c r="J542">
        <v>94171.690100000007</v>
      </c>
      <c r="K542">
        <v>162013.28690000001</v>
      </c>
      <c r="L542">
        <v>119364.37910000001</v>
      </c>
      <c r="M542">
        <v>474818.86099999998</v>
      </c>
      <c r="O542">
        <v>197059.68119999999</v>
      </c>
      <c r="P542">
        <v>15795.2799</v>
      </c>
      <c r="Q542">
        <v>181264.4013</v>
      </c>
      <c r="R542">
        <v>91856.093200000003</v>
      </c>
      <c r="S542">
        <v>59527.814100000003</v>
      </c>
      <c r="T542">
        <v>32328.278999999999</v>
      </c>
      <c r="U542">
        <v>32328.278999999999</v>
      </c>
      <c r="V542">
        <v>185903.08660000001</v>
      </c>
      <c r="W542">
        <v>473.8845</v>
      </c>
      <c r="X542">
        <v>87728.503800000006</v>
      </c>
      <c r="Y542">
        <v>97700.698300000004</v>
      </c>
      <c r="Z542">
        <v>474818.86099999998</v>
      </c>
    </row>
    <row r="543" spans="1:26" x14ac:dyDescent="0.25">
      <c r="A543" t="s">
        <v>719</v>
      </c>
      <c r="B543">
        <v>2018</v>
      </c>
      <c r="D543">
        <v>29599409.920000002</v>
      </c>
      <c r="E543">
        <v>7553568.8099999996</v>
      </c>
      <c r="F543">
        <v>6262008.1600000001</v>
      </c>
      <c r="G543">
        <v>15783832.949999999</v>
      </c>
      <c r="H543">
        <v>23510296.850000001</v>
      </c>
      <c r="I543">
        <v>5521192.7800000003</v>
      </c>
      <c r="J543">
        <v>2655256.34</v>
      </c>
      <c r="K543">
        <v>15333847.73</v>
      </c>
      <c r="L543">
        <v>3543776.79</v>
      </c>
      <c r="M543">
        <v>53109706.759999998</v>
      </c>
      <c r="O543">
        <v>19237154.690000001</v>
      </c>
      <c r="P543">
        <v>11450.01</v>
      </c>
      <c r="Q543">
        <v>19225704.690000001</v>
      </c>
      <c r="R543">
        <v>15131182.619999999</v>
      </c>
      <c r="S543">
        <v>6239108.1399999997</v>
      </c>
      <c r="T543">
        <v>8892074.4800000004</v>
      </c>
      <c r="U543">
        <v>3080051.55</v>
      </c>
      <c r="V543">
        <v>18741369.440000001</v>
      </c>
      <c r="W543">
        <v>6144073.0999999996</v>
      </c>
      <c r="X543">
        <v>3399506.71</v>
      </c>
      <c r="Y543">
        <v>9197789.6300000008</v>
      </c>
      <c r="Z543">
        <v>53109706.759999998</v>
      </c>
    </row>
    <row r="544" spans="1:26" x14ac:dyDescent="0.25">
      <c r="A544" t="s">
        <v>719</v>
      </c>
      <c r="B544">
        <v>2019</v>
      </c>
      <c r="D544">
        <v>31973083.199999999</v>
      </c>
      <c r="E544">
        <v>7588566</v>
      </c>
      <c r="F544">
        <v>7626761.5999999996</v>
      </c>
      <c r="G544">
        <v>16757755.6</v>
      </c>
      <c r="H544">
        <v>18785492.399999999</v>
      </c>
      <c r="I544">
        <v>5551842.0999999996</v>
      </c>
      <c r="J544">
        <v>2408569.2999999998</v>
      </c>
      <c r="K544">
        <v>10825081</v>
      </c>
      <c r="L544">
        <v>5719228.7000000002</v>
      </c>
      <c r="M544">
        <v>50758575.600000001</v>
      </c>
      <c r="O544">
        <v>15878133.5</v>
      </c>
      <c r="P544">
        <v>561699.9</v>
      </c>
      <c r="Q544">
        <v>15316433.6</v>
      </c>
      <c r="R544">
        <v>16319629.699999999</v>
      </c>
      <c r="S544">
        <v>6702203.5</v>
      </c>
      <c r="T544">
        <v>9617426.0999999996</v>
      </c>
      <c r="U544">
        <v>3363459.2</v>
      </c>
      <c r="V544">
        <v>18560812.399999999</v>
      </c>
      <c r="W544">
        <v>7336924.4000000004</v>
      </c>
      <c r="X544">
        <v>2777044.4</v>
      </c>
      <c r="Y544">
        <v>8446843.5</v>
      </c>
      <c r="Z544">
        <v>50758575.600000001</v>
      </c>
    </row>
    <row r="545" spans="1:26" x14ac:dyDescent="0.25">
      <c r="A545" t="s">
        <v>719</v>
      </c>
      <c r="B545">
        <v>2020</v>
      </c>
      <c r="D545">
        <v>34811580</v>
      </c>
      <c r="E545">
        <v>8302553.9000000004</v>
      </c>
      <c r="F545">
        <v>8476802</v>
      </c>
      <c r="G545">
        <v>18032224.199999999</v>
      </c>
      <c r="H545">
        <v>17667775.699999999</v>
      </c>
      <c r="I545">
        <v>5307204.5</v>
      </c>
      <c r="J545">
        <v>2338851.2999999998</v>
      </c>
      <c r="K545">
        <v>10021720</v>
      </c>
      <c r="L545">
        <v>4686292.2</v>
      </c>
      <c r="M545">
        <v>52479355.700000003</v>
      </c>
      <c r="O545">
        <v>16159670.699999999</v>
      </c>
      <c r="P545">
        <v>613549.6</v>
      </c>
      <c r="Q545">
        <v>15546121</v>
      </c>
      <c r="R545">
        <v>17353638.300000001</v>
      </c>
      <c r="S545">
        <v>7257065.2999999998</v>
      </c>
      <c r="T545">
        <v>10096573</v>
      </c>
      <c r="U545">
        <v>3843275</v>
      </c>
      <c r="V545">
        <v>18966046.800000001</v>
      </c>
      <c r="W545">
        <v>7833801.9000000004</v>
      </c>
      <c r="X545">
        <v>3397838</v>
      </c>
      <c r="Y545">
        <v>7734406.9000000004</v>
      </c>
      <c r="Z545">
        <v>52479355.700000003</v>
      </c>
    </row>
    <row r="546" spans="1:26" x14ac:dyDescent="0.25">
      <c r="A546" t="s">
        <v>374</v>
      </c>
      <c r="B546">
        <v>2011</v>
      </c>
      <c r="D546">
        <v>896859.07</v>
      </c>
      <c r="E546">
        <v>36055.19</v>
      </c>
      <c r="F546">
        <v>850759.34</v>
      </c>
      <c r="G546">
        <v>10044.540000000001</v>
      </c>
      <c r="H546">
        <v>1670367.97</v>
      </c>
      <c r="I546">
        <v>599043.67000000004</v>
      </c>
      <c r="J546">
        <v>545648.43999999994</v>
      </c>
      <c r="K546">
        <v>525675.86</v>
      </c>
      <c r="L546">
        <v>261406.6</v>
      </c>
      <c r="M546">
        <v>2567227.04</v>
      </c>
      <c r="O546">
        <v>1224402.44</v>
      </c>
      <c r="P546">
        <v>142362.04999999999</v>
      </c>
      <c r="Q546">
        <v>1082040.3899999999</v>
      </c>
      <c r="R546">
        <v>1001996.87</v>
      </c>
      <c r="S546">
        <v>527994.1</v>
      </c>
      <c r="T546">
        <v>474002.77</v>
      </c>
      <c r="U546">
        <v>459195.22</v>
      </c>
      <c r="V546">
        <v>340827.73</v>
      </c>
      <c r="W546">
        <v>57731.06</v>
      </c>
      <c r="X546">
        <v>134774.22</v>
      </c>
      <c r="Y546">
        <v>148322.44</v>
      </c>
      <c r="Z546">
        <v>2567227.04</v>
      </c>
    </row>
    <row r="547" spans="1:26" x14ac:dyDescent="0.25">
      <c r="A547" t="s">
        <v>374</v>
      </c>
      <c r="B547">
        <v>2012</v>
      </c>
      <c r="D547">
        <v>879047.52899999998</v>
      </c>
      <c r="E547">
        <v>34025.019</v>
      </c>
      <c r="F547">
        <v>839128.95499999996</v>
      </c>
      <c r="G547">
        <v>5893.5550000000003</v>
      </c>
      <c r="H547">
        <v>1693024.5079999999</v>
      </c>
      <c r="I547">
        <v>626450.03</v>
      </c>
      <c r="J547">
        <v>605307.02899999998</v>
      </c>
      <c r="K547">
        <v>461267.44799999997</v>
      </c>
      <c r="L547">
        <v>242872.70800000001</v>
      </c>
      <c r="M547">
        <v>2572072.037</v>
      </c>
      <c r="O547">
        <v>1175116.9509999999</v>
      </c>
      <c r="P547">
        <v>124011.49400000001</v>
      </c>
      <c r="Q547">
        <v>1051105.456</v>
      </c>
      <c r="R547">
        <v>996042.55099999998</v>
      </c>
      <c r="S547">
        <v>536794.77</v>
      </c>
      <c r="T547">
        <v>459247.78100000002</v>
      </c>
      <c r="U547">
        <v>451316.076</v>
      </c>
      <c r="V547">
        <v>400912.53600000002</v>
      </c>
      <c r="W547">
        <v>74518.948000000004</v>
      </c>
      <c r="X547">
        <v>140294.141</v>
      </c>
      <c r="Y547">
        <v>186099.44699999999</v>
      </c>
      <c r="Z547">
        <v>2572072.037</v>
      </c>
    </row>
    <row r="548" spans="1:26" x14ac:dyDescent="0.25">
      <c r="A548" t="s">
        <v>374</v>
      </c>
      <c r="B548">
        <v>2013</v>
      </c>
      <c r="D548">
        <v>988306.58</v>
      </c>
      <c r="E548">
        <v>39528.410000000003</v>
      </c>
      <c r="F548">
        <v>938383.85</v>
      </c>
      <c r="G548">
        <v>10394.31</v>
      </c>
      <c r="H548">
        <v>1702064.54</v>
      </c>
      <c r="I548">
        <v>658810.51</v>
      </c>
      <c r="J548">
        <v>619579.97</v>
      </c>
      <c r="K548">
        <v>423674.06</v>
      </c>
      <c r="L548">
        <v>203406.12</v>
      </c>
      <c r="M548">
        <v>2690371.12</v>
      </c>
      <c r="O548">
        <v>1249419.3999999999</v>
      </c>
      <c r="P548">
        <v>128838</v>
      </c>
      <c r="Q548">
        <v>1120581.3999999999</v>
      </c>
      <c r="R548">
        <v>990460.66</v>
      </c>
      <c r="S548">
        <v>499526.5</v>
      </c>
      <c r="T548">
        <v>490934.17</v>
      </c>
      <c r="U548">
        <v>482036.96</v>
      </c>
      <c r="V548">
        <v>450491.06</v>
      </c>
      <c r="W548">
        <v>80749.38</v>
      </c>
      <c r="X548">
        <v>151160.32000000001</v>
      </c>
      <c r="Y548">
        <v>218581.36</v>
      </c>
      <c r="Z548">
        <v>2690371.12</v>
      </c>
    </row>
    <row r="549" spans="1:26" x14ac:dyDescent="0.25">
      <c r="A549" t="s">
        <v>374</v>
      </c>
      <c r="B549">
        <v>2014</v>
      </c>
      <c r="D549">
        <v>1232102.33</v>
      </c>
      <c r="E549">
        <v>158309.04999999999</v>
      </c>
      <c r="F549">
        <v>1054320.99</v>
      </c>
      <c r="G549">
        <v>19472.29</v>
      </c>
      <c r="H549">
        <v>1891695.44</v>
      </c>
      <c r="I549">
        <v>748911.46</v>
      </c>
      <c r="J549">
        <v>770026.72</v>
      </c>
      <c r="K549">
        <v>372757.25</v>
      </c>
      <c r="L549">
        <v>247547.92</v>
      </c>
      <c r="M549">
        <v>3123797.76</v>
      </c>
      <c r="O549">
        <v>1468287.6</v>
      </c>
      <c r="P549">
        <v>134531.23000000001</v>
      </c>
      <c r="Q549">
        <v>1333756.3700000001</v>
      </c>
      <c r="R549">
        <v>1194304.55</v>
      </c>
      <c r="S549">
        <v>605838.53</v>
      </c>
      <c r="T549">
        <v>588466.03</v>
      </c>
      <c r="U549">
        <v>565764.36</v>
      </c>
      <c r="V549">
        <v>461205.61</v>
      </c>
      <c r="W549">
        <v>35165.230000000003</v>
      </c>
      <c r="X549">
        <v>179363.59</v>
      </c>
      <c r="Y549">
        <v>246676.78</v>
      </c>
      <c r="Z549">
        <v>3123797.76</v>
      </c>
    </row>
    <row r="550" spans="1:26" x14ac:dyDescent="0.25">
      <c r="A550" t="s">
        <v>374</v>
      </c>
      <c r="B550">
        <v>2015</v>
      </c>
      <c r="D550">
        <v>1064291.23</v>
      </c>
      <c r="E550">
        <v>161063.32</v>
      </c>
      <c r="F550">
        <v>890298.45</v>
      </c>
      <c r="G550">
        <v>12929.47</v>
      </c>
      <c r="H550">
        <v>1966258.62</v>
      </c>
      <c r="I550">
        <v>660775.68000000005</v>
      </c>
      <c r="J550">
        <v>605658.30000000005</v>
      </c>
      <c r="K550">
        <v>699824.64000000001</v>
      </c>
      <c r="L550">
        <v>547729.93999999994</v>
      </c>
      <c r="M550">
        <v>3030549.85</v>
      </c>
      <c r="O550">
        <v>1559355.44</v>
      </c>
      <c r="P550">
        <v>110211.64</v>
      </c>
      <c r="Q550">
        <v>1449143.8</v>
      </c>
      <c r="R550">
        <v>1027971.43</v>
      </c>
      <c r="S550">
        <v>453056.01</v>
      </c>
      <c r="T550">
        <v>574915.41</v>
      </c>
      <c r="U550">
        <v>552830.17000000004</v>
      </c>
      <c r="V550">
        <v>443222.98</v>
      </c>
      <c r="W550">
        <v>50311.34</v>
      </c>
      <c r="X550">
        <v>162984.56</v>
      </c>
      <c r="Y550">
        <v>229927.09</v>
      </c>
      <c r="Z550">
        <v>3030549.85</v>
      </c>
    </row>
    <row r="551" spans="1:26" x14ac:dyDescent="0.25">
      <c r="A551" t="s">
        <v>374</v>
      </c>
      <c r="B551">
        <v>2016</v>
      </c>
      <c r="D551">
        <v>1063486.96</v>
      </c>
      <c r="E551">
        <v>124706.04</v>
      </c>
      <c r="F551">
        <v>919445.09</v>
      </c>
      <c r="G551">
        <v>19335.82</v>
      </c>
      <c r="H551">
        <v>2088770.81</v>
      </c>
      <c r="I551">
        <v>679461.31</v>
      </c>
      <c r="J551">
        <v>622825.56000000006</v>
      </c>
      <c r="K551">
        <v>786483.94</v>
      </c>
      <c r="L551">
        <v>583980.93000000005</v>
      </c>
      <c r="M551">
        <v>3152257.77</v>
      </c>
      <c r="O551">
        <v>1648503.25</v>
      </c>
      <c r="P551">
        <v>109354.7</v>
      </c>
      <c r="Q551">
        <v>1539148.54</v>
      </c>
      <c r="R551">
        <v>1047875.96</v>
      </c>
      <c r="S551">
        <v>459679.56</v>
      </c>
      <c r="T551">
        <v>588196.4</v>
      </c>
      <c r="U551">
        <v>573874.26</v>
      </c>
      <c r="V551">
        <v>455878.55</v>
      </c>
      <c r="W551">
        <v>30363.97</v>
      </c>
      <c r="X551">
        <v>150121.25</v>
      </c>
      <c r="Y551">
        <v>275393.33</v>
      </c>
      <c r="Z551">
        <v>3152257.77</v>
      </c>
    </row>
    <row r="552" spans="1:26" x14ac:dyDescent="0.25">
      <c r="A552" t="s">
        <v>374</v>
      </c>
      <c r="B552">
        <v>2017</v>
      </c>
      <c r="D552">
        <v>1297874.74</v>
      </c>
      <c r="E552">
        <v>92490.79</v>
      </c>
      <c r="F552">
        <v>1177924.4099999999</v>
      </c>
      <c r="G552">
        <v>27459.54</v>
      </c>
      <c r="H552">
        <v>2226610.2599999998</v>
      </c>
      <c r="I552">
        <v>537515.22</v>
      </c>
      <c r="J552">
        <v>742862.65</v>
      </c>
      <c r="K552">
        <v>946232.39</v>
      </c>
      <c r="L552">
        <v>720104.85</v>
      </c>
      <c r="M552">
        <v>3524485.01</v>
      </c>
      <c r="O552">
        <v>1814606.44</v>
      </c>
      <c r="P552">
        <v>112408.15</v>
      </c>
      <c r="Q552">
        <v>1702198.29</v>
      </c>
      <c r="R552">
        <v>1072329.22</v>
      </c>
      <c r="S552">
        <v>471058.61</v>
      </c>
      <c r="T552">
        <v>601270.61</v>
      </c>
      <c r="U552">
        <v>601270.61</v>
      </c>
      <c r="V552">
        <v>637549.34</v>
      </c>
      <c r="W552">
        <v>29876.6</v>
      </c>
      <c r="X552">
        <v>250186.3</v>
      </c>
      <c r="Y552">
        <v>357486.44</v>
      </c>
      <c r="Z552">
        <v>3524485.01</v>
      </c>
    </row>
    <row r="553" spans="1:26" x14ac:dyDescent="0.25">
      <c r="A553" t="s">
        <v>374</v>
      </c>
      <c r="B553">
        <v>2018</v>
      </c>
      <c r="D553">
        <v>1451388.48</v>
      </c>
      <c r="E553">
        <v>73950.2</v>
      </c>
      <c r="F553">
        <v>1312537.02</v>
      </c>
      <c r="G553">
        <v>64901.26</v>
      </c>
      <c r="H553">
        <v>2593683.71</v>
      </c>
      <c r="I553">
        <v>693032.02</v>
      </c>
      <c r="J553">
        <v>908575.63</v>
      </c>
      <c r="K553">
        <v>992076.06</v>
      </c>
      <c r="L553">
        <v>722827.54</v>
      </c>
      <c r="M553">
        <v>4045072.18</v>
      </c>
      <c r="O553">
        <v>2195687.7200000002</v>
      </c>
      <c r="P553">
        <v>114831.31</v>
      </c>
      <c r="Q553">
        <v>2080856.41</v>
      </c>
      <c r="R553">
        <v>1158743.51</v>
      </c>
      <c r="S553">
        <v>416747.89</v>
      </c>
      <c r="T553">
        <v>741995.62</v>
      </c>
      <c r="U553">
        <v>741995.62</v>
      </c>
      <c r="V553">
        <v>690640.96</v>
      </c>
      <c r="W553">
        <v>13773.93</v>
      </c>
      <c r="X553">
        <v>308349.46000000002</v>
      </c>
      <c r="Y553">
        <v>368517.57</v>
      </c>
      <c r="Z553">
        <v>4045072.18</v>
      </c>
    </row>
    <row r="554" spans="1:26" x14ac:dyDescent="0.25">
      <c r="A554" t="s">
        <v>374</v>
      </c>
      <c r="B554">
        <v>2019</v>
      </c>
      <c r="D554">
        <v>1760381.72</v>
      </c>
      <c r="E554">
        <v>204532.66</v>
      </c>
      <c r="F554">
        <v>1476158.37</v>
      </c>
      <c r="G554">
        <v>79690.69</v>
      </c>
      <c r="H554">
        <v>2722408.97</v>
      </c>
      <c r="I554">
        <v>790572.83</v>
      </c>
      <c r="J554">
        <v>906737.55</v>
      </c>
      <c r="K554">
        <v>1025098.6</v>
      </c>
      <c r="L554">
        <v>671689.43</v>
      </c>
      <c r="M554">
        <v>4482790.7</v>
      </c>
      <c r="O554">
        <v>2309631.5099999998</v>
      </c>
      <c r="P554">
        <v>112092.95</v>
      </c>
      <c r="Q554">
        <v>2197538.5499999998</v>
      </c>
      <c r="R554">
        <v>1383931.48</v>
      </c>
      <c r="S554">
        <v>562415.30000000005</v>
      </c>
      <c r="T554">
        <v>821516.17</v>
      </c>
      <c r="U554">
        <v>821516.17</v>
      </c>
      <c r="V554">
        <v>789227.71</v>
      </c>
      <c r="W554">
        <v>69479.42</v>
      </c>
      <c r="X554">
        <v>286696.21999999997</v>
      </c>
      <c r="Y554">
        <v>433052.07</v>
      </c>
      <c r="Z554">
        <v>4482790.7</v>
      </c>
    </row>
    <row r="555" spans="1:26" x14ac:dyDescent="0.25">
      <c r="A555" t="s">
        <v>374</v>
      </c>
      <c r="B555">
        <v>2020</v>
      </c>
      <c r="D555">
        <v>1752845.66</v>
      </c>
      <c r="E555">
        <v>160541.17000000001</v>
      </c>
      <c r="F555">
        <v>1500860.54</v>
      </c>
      <c r="G555">
        <v>91443.95</v>
      </c>
      <c r="H555">
        <v>2618045.31</v>
      </c>
      <c r="I555">
        <v>672971.5</v>
      </c>
      <c r="J555">
        <v>754011.39</v>
      </c>
      <c r="K555">
        <v>1191062.4099999999</v>
      </c>
      <c r="L555">
        <v>829448.92</v>
      </c>
      <c r="M555">
        <v>4370890.97</v>
      </c>
      <c r="O555">
        <v>2315730.7999999998</v>
      </c>
      <c r="P555">
        <v>110300.25</v>
      </c>
      <c r="Q555">
        <v>2205430.5499999998</v>
      </c>
      <c r="R555">
        <v>1455756.14</v>
      </c>
      <c r="S555">
        <v>662860.82999999996</v>
      </c>
      <c r="T555">
        <v>792895.31</v>
      </c>
      <c r="U555">
        <v>792895.31</v>
      </c>
      <c r="V555">
        <v>599404.03</v>
      </c>
      <c r="W555">
        <v>26867.35</v>
      </c>
      <c r="X555">
        <v>243624.7</v>
      </c>
      <c r="Y555">
        <v>328911.99</v>
      </c>
      <c r="Z555">
        <v>4370890.97</v>
      </c>
    </row>
    <row r="556" spans="1:26" x14ac:dyDescent="0.25">
      <c r="A556" t="s">
        <v>720</v>
      </c>
      <c r="B556">
        <v>2011</v>
      </c>
      <c r="D556">
        <v>2110732.94</v>
      </c>
      <c r="E556">
        <v>74747.95</v>
      </c>
      <c r="F556">
        <v>1177912.25</v>
      </c>
      <c r="G556">
        <v>858072.75</v>
      </c>
      <c r="H556">
        <v>4872087.0199999996</v>
      </c>
      <c r="I556">
        <v>1202396.2</v>
      </c>
      <c r="J556">
        <v>694248.85</v>
      </c>
      <c r="K556">
        <v>2975441.97</v>
      </c>
      <c r="L556">
        <v>2087565.54</v>
      </c>
      <c r="M556">
        <v>6982819.96</v>
      </c>
      <c r="O556">
        <v>3155517.77</v>
      </c>
      <c r="P556">
        <v>77633.990000000005</v>
      </c>
      <c r="Q556">
        <v>3077883.78</v>
      </c>
      <c r="R556">
        <v>2241397.94</v>
      </c>
      <c r="S556">
        <v>956075.57</v>
      </c>
      <c r="T556">
        <v>1285322.3700000001</v>
      </c>
      <c r="U556">
        <v>1285322.3700000001</v>
      </c>
      <c r="V556">
        <v>1585904.25</v>
      </c>
      <c r="W556">
        <v>189032.05</v>
      </c>
      <c r="X556">
        <v>392670.8</v>
      </c>
      <c r="Y556">
        <v>1004201.4</v>
      </c>
      <c r="Z556">
        <v>6982819.96</v>
      </c>
    </row>
    <row r="557" spans="1:26" x14ac:dyDescent="0.25">
      <c r="A557" t="s">
        <v>720</v>
      </c>
      <c r="B557">
        <v>2012</v>
      </c>
      <c r="D557">
        <v>2203172.2999999998</v>
      </c>
      <c r="E557">
        <v>80508.73</v>
      </c>
      <c r="F557">
        <v>1279180.55</v>
      </c>
      <c r="G557">
        <v>843483.02</v>
      </c>
      <c r="H557">
        <v>5841196.54</v>
      </c>
      <c r="I557">
        <v>1426478.36</v>
      </c>
      <c r="J557">
        <v>751403.29</v>
      </c>
      <c r="K557">
        <v>3663314.89</v>
      </c>
      <c r="L557">
        <v>2708977.87</v>
      </c>
      <c r="M557">
        <v>8044368.8499999996</v>
      </c>
      <c r="O557">
        <v>3786099.18</v>
      </c>
      <c r="P557">
        <v>79164</v>
      </c>
      <c r="Q557">
        <v>3706935.18</v>
      </c>
      <c r="R557">
        <v>2443401.79</v>
      </c>
      <c r="S557">
        <v>1096442.08</v>
      </c>
      <c r="T557">
        <v>1346959.71</v>
      </c>
      <c r="U557">
        <v>1346959.71</v>
      </c>
      <c r="V557">
        <v>1814867.88</v>
      </c>
      <c r="W557">
        <v>198807.18</v>
      </c>
      <c r="X557">
        <v>466722.69</v>
      </c>
      <c r="Y557">
        <v>1149338.01</v>
      </c>
      <c r="Z557">
        <v>8044368.8499999996</v>
      </c>
    </row>
    <row r="558" spans="1:26" x14ac:dyDescent="0.25">
      <c r="A558" t="s">
        <v>720</v>
      </c>
      <c r="B558">
        <v>2013</v>
      </c>
      <c r="D558">
        <v>2748200.9</v>
      </c>
      <c r="E558">
        <v>100818.7</v>
      </c>
      <c r="F558">
        <v>1456670.3</v>
      </c>
      <c r="G558">
        <v>1190711.8999999999</v>
      </c>
      <c r="H558">
        <v>5752899.0999999996</v>
      </c>
      <c r="I558">
        <v>1321925.3999999999</v>
      </c>
      <c r="J558">
        <v>865576.9</v>
      </c>
      <c r="K558">
        <v>3565396.8</v>
      </c>
      <c r="L558">
        <v>2625593.5</v>
      </c>
      <c r="M558">
        <v>8501100</v>
      </c>
      <c r="O558">
        <v>4364050.8</v>
      </c>
      <c r="P558">
        <v>82746</v>
      </c>
      <c r="Q558">
        <v>4281304.8</v>
      </c>
      <c r="R558">
        <v>2489810.9</v>
      </c>
      <c r="S558">
        <v>1249315.3</v>
      </c>
      <c r="T558">
        <v>1240495.6000000001</v>
      </c>
      <c r="U558">
        <v>1240495.6000000001</v>
      </c>
      <c r="V558">
        <v>1647238.2</v>
      </c>
      <c r="W558">
        <v>213586</v>
      </c>
      <c r="X558">
        <v>551031.5</v>
      </c>
      <c r="Y558">
        <v>882620.7</v>
      </c>
      <c r="Z558">
        <v>8501100</v>
      </c>
    </row>
    <row r="559" spans="1:26" x14ac:dyDescent="0.25">
      <c r="A559" t="s">
        <v>720</v>
      </c>
      <c r="B559">
        <v>2014</v>
      </c>
      <c r="D559">
        <v>3165349.78</v>
      </c>
      <c r="E559">
        <v>96157.37</v>
      </c>
      <c r="F559">
        <v>1690833.83</v>
      </c>
      <c r="G559">
        <v>1378358.58</v>
      </c>
      <c r="H559">
        <v>5326673.22</v>
      </c>
      <c r="I559">
        <v>1224774.8500000001</v>
      </c>
      <c r="J559">
        <v>633513.43999999994</v>
      </c>
      <c r="K559">
        <v>3468384.92</v>
      </c>
      <c r="L559">
        <v>2604008.67</v>
      </c>
      <c r="M559">
        <v>8492023</v>
      </c>
      <c r="O559">
        <v>4314138.08</v>
      </c>
      <c r="P559">
        <v>151762.57</v>
      </c>
      <c r="Q559">
        <v>4162375.51</v>
      </c>
      <c r="R559">
        <v>2459194.88</v>
      </c>
      <c r="S559">
        <v>1270358.26</v>
      </c>
      <c r="T559">
        <v>1188836.6200000001</v>
      </c>
      <c r="U559">
        <v>1188836.6200000001</v>
      </c>
      <c r="V559">
        <v>1718690.04</v>
      </c>
      <c r="W559">
        <v>176141.35</v>
      </c>
      <c r="X559">
        <v>524323.55000000005</v>
      </c>
      <c r="Y559">
        <v>1018225.14</v>
      </c>
      <c r="Z559">
        <v>8492023</v>
      </c>
    </row>
    <row r="560" spans="1:26" x14ac:dyDescent="0.25">
      <c r="A560" t="s">
        <v>720</v>
      </c>
      <c r="B560">
        <v>2015</v>
      </c>
      <c r="D560">
        <v>3205331.2</v>
      </c>
      <c r="E560">
        <v>111325.1</v>
      </c>
      <c r="F560">
        <v>1656396.6</v>
      </c>
      <c r="G560">
        <v>1437609.4</v>
      </c>
      <c r="H560">
        <v>5098959.7</v>
      </c>
      <c r="I560">
        <v>1432208.6</v>
      </c>
      <c r="J560">
        <v>595762.4</v>
      </c>
      <c r="K560">
        <v>3070988.7</v>
      </c>
      <c r="L560">
        <v>1833431.6</v>
      </c>
      <c r="M560">
        <v>8304290.9000000004</v>
      </c>
      <c r="O560">
        <v>4239584.5999999996</v>
      </c>
      <c r="P560">
        <v>217740</v>
      </c>
      <c r="Q560">
        <v>4021844.6</v>
      </c>
      <c r="R560">
        <v>2432158.7999999998</v>
      </c>
      <c r="S560">
        <v>1478973.1</v>
      </c>
      <c r="T560">
        <v>953185.8</v>
      </c>
      <c r="U560">
        <v>953185.8</v>
      </c>
      <c r="V560">
        <v>1632547.5</v>
      </c>
      <c r="W560">
        <v>328460.2</v>
      </c>
      <c r="X560">
        <v>494415.1</v>
      </c>
      <c r="Y560">
        <v>809672.1</v>
      </c>
      <c r="Z560">
        <v>8304290.9000000004</v>
      </c>
    </row>
    <row r="561" spans="1:26" x14ac:dyDescent="0.25">
      <c r="A561" t="s">
        <v>720</v>
      </c>
      <c r="B561">
        <v>2016</v>
      </c>
      <c r="D561">
        <v>3181518.5</v>
      </c>
      <c r="E561">
        <v>126118.3</v>
      </c>
      <c r="F561">
        <v>1676018.9</v>
      </c>
      <c r="G561">
        <v>1379381.3</v>
      </c>
      <c r="H561">
        <v>5202881.7</v>
      </c>
      <c r="I561">
        <v>1479033</v>
      </c>
      <c r="J561">
        <v>687508.1</v>
      </c>
      <c r="K561">
        <v>3036340.6</v>
      </c>
      <c r="L561">
        <v>1896196.6</v>
      </c>
      <c r="M561">
        <v>8384400.2000000002</v>
      </c>
      <c r="O561">
        <v>4405778.8</v>
      </c>
      <c r="P561">
        <v>237172.4</v>
      </c>
      <c r="Q561">
        <v>4168606.4</v>
      </c>
      <c r="R561">
        <v>2363940.2999999998</v>
      </c>
      <c r="S561">
        <v>1502156.8</v>
      </c>
      <c r="T561">
        <v>861783.5</v>
      </c>
      <c r="U561">
        <v>861783.5</v>
      </c>
      <c r="V561">
        <v>1614681.1</v>
      </c>
      <c r="W561">
        <v>301897.2</v>
      </c>
      <c r="X561">
        <v>434610.7</v>
      </c>
      <c r="Y561">
        <v>878173.2</v>
      </c>
      <c r="Z561">
        <v>8384400.2000000002</v>
      </c>
    </row>
    <row r="562" spans="1:26" x14ac:dyDescent="0.25">
      <c r="A562" t="s">
        <v>720</v>
      </c>
      <c r="B562">
        <v>2017</v>
      </c>
      <c r="D562">
        <v>3859915.7</v>
      </c>
      <c r="E562">
        <v>137355.20000000001</v>
      </c>
      <c r="F562">
        <v>1642950.6</v>
      </c>
      <c r="G562">
        <v>2079609.9</v>
      </c>
      <c r="H562">
        <v>5817624.0999999996</v>
      </c>
      <c r="I562">
        <v>1957234.5</v>
      </c>
      <c r="J562">
        <v>861128.2</v>
      </c>
      <c r="K562">
        <v>2999261.5</v>
      </c>
      <c r="L562">
        <v>1728572.9</v>
      </c>
      <c r="M562">
        <v>9677539.8000000007</v>
      </c>
      <c r="O562">
        <v>5310420.7</v>
      </c>
      <c r="P562">
        <v>359789.9</v>
      </c>
      <c r="Q562">
        <v>4950630.8</v>
      </c>
      <c r="R562">
        <v>2808916.8</v>
      </c>
      <c r="S562">
        <v>1860908.1</v>
      </c>
      <c r="T562">
        <v>948008.8</v>
      </c>
      <c r="U562">
        <v>948008.8</v>
      </c>
      <c r="V562">
        <v>1558202.3</v>
      </c>
      <c r="W562">
        <v>169059</v>
      </c>
      <c r="X562">
        <v>624938.6</v>
      </c>
      <c r="Y562">
        <v>764204.7</v>
      </c>
      <c r="Z562">
        <v>9677539.8000000007</v>
      </c>
    </row>
    <row r="563" spans="1:26" x14ac:dyDescent="0.25">
      <c r="A563" t="s">
        <v>720</v>
      </c>
      <c r="B563">
        <v>2018</v>
      </c>
      <c r="D563">
        <v>3849214.2</v>
      </c>
      <c r="E563">
        <v>138063.1</v>
      </c>
      <c r="F563">
        <v>1766627.3</v>
      </c>
      <c r="G563">
        <v>1944523.7</v>
      </c>
      <c r="H563">
        <v>4809252</v>
      </c>
      <c r="I563">
        <v>1670215.2</v>
      </c>
      <c r="J563">
        <v>919983.6</v>
      </c>
      <c r="K563">
        <v>2219053.2999999998</v>
      </c>
      <c r="L563">
        <v>1002656.2</v>
      </c>
      <c r="M563">
        <v>8658466.1999999993</v>
      </c>
      <c r="O563">
        <v>4646031.5</v>
      </c>
      <c r="P563">
        <v>400750.2</v>
      </c>
      <c r="Q563">
        <v>4245281.3</v>
      </c>
      <c r="R563">
        <v>2713038.6</v>
      </c>
      <c r="S563">
        <v>1705399.9</v>
      </c>
      <c r="T563">
        <v>1007638.6</v>
      </c>
      <c r="U563">
        <v>1007638.6</v>
      </c>
      <c r="V563">
        <v>1299396.1000000001</v>
      </c>
      <c r="W563">
        <v>190146.8</v>
      </c>
      <c r="X563">
        <v>506394.9</v>
      </c>
      <c r="Y563">
        <v>602854.40000000002</v>
      </c>
      <c r="Z563">
        <v>8658466.1999999993</v>
      </c>
    </row>
    <row r="564" spans="1:26" x14ac:dyDescent="0.25">
      <c r="A564" t="s">
        <v>720</v>
      </c>
      <c r="B564">
        <v>2019</v>
      </c>
      <c r="D564">
        <v>3351942.4</v>
      </c>
      <c r="E564">
        <v>194325.5</v>
      </c>
      <c r="F564">
        <v>1583054.6</v>
      </c>
      <c r="G564">
        <v>1574562.3</v>
      </c>
      <c r="H564">
        <v>4473916.4000000004</v>
      </c>
      <c r="I564">
        <v>2090386.5</v>
      </c>
      <c r="J564">
        <v>825085.7</v>
      </c>
      <c r="K564">
        <v>1558444.2</v>
      </c>
      <c r="L564">
        <v>695051.1</v>
      </c>
      <c r="M564">
        <v>7825858.7999999998</v>
      </c>
      <c r="O564">
        <v>3521272.8</v>
      </c>
      <c r="P564">
        <v>393189.9</v>
      </c>
      <c r="Q564">
        <v>3128082.9</v>
      </c>
      <c r="R564">
        <v>2885613.8</v>
      </c>
      <c r="S564">
        <v>1574807.3</v>
      </c>
      <c r="T564">
        <v>1310806.5</v>
      </c>
      <c r="U564">
        <v>1310806.5</v>
      </c>
      <c r="V564">
        <v>1418972.2</v>
      </c>
      <c r="W564">
        <v>224068.5</v>
      </c>
      <c r="X564">
        <v>613146.1</v>
      </c>
      <c r="Y564">
        <v>581757.6</v>
      </c>
      <c r="Z564">
        <v>7825858.7999999998</v>
      </c>
    </row>
    <row r="565" spans="1:26" x14ac:dyDescent="0.25">
      <c r="A565" t="s">
        <v>720</v>
      </c>
      <c r="B565">
        <v>2020</v>
      </c>
      <c r="D565">
        <v>1383183.4</v>
      </c>
      <c r="E565">
        <v>119851.5</v>
      </c>
      <c r="F565">
        <v>488835.7</v>
      </c>
      <c r="G565">
        <v>774496.1</v>
      </c>
      <c r="H565">
        <v>6321189.0999999996</v>
      </c>
      <c r="I565">
        <v>2059178.2</v>
      </c>
      <c r="J565">
        <v>1290435.8999999999</v>
      </c>
      <c r="K565">
        <v>2971575.1</v>
      </c>
      <c r="L565">
        <v>946714.3</v>
      </c>
      <c r="M565">
        <v>7704372.5</v>
      </c>
      <c r="O565">
        <v>4237759</v>
      </c>
      <c r="P565">
        <v>429484.79999999999</v>
      </c>
      <c r="Q565">
        <v>3808274.2</v>
      </c>
      <c r="R565">
        <v>2203170.9</v>
      </c>
      <c r="S565">
        <v>854619.1</v>
      </c>
      <c r="T565">
        <v>1348551.8</v>
      </c>
      <c r="U565">
        <v>1348551.8</v>
      </c>
      <c r="V565">
        <v>1263442.7</v>
      </c>
      <c r="W565">
        <v>0</v>
      </c>
      <c r="X565">
        <v>609426.80000000005</v>
      </c>
      <c r="Y565">
        <v>654015.80000000005</v>
      </c>
      <c r="Z565">
        <v>7704372.5</v>
      </c>
    </row>
    <row r="566" spans="1:26" x14ac:dyDescent="0.25">
      <c r="A566" t="s">
        <v>364</v>
      </c>
      <c r="B566">
        <v>2011</v>
      </c>
      <c r="D566">
        <v>1083563.80830944</v>
      </c>
      <c r="E566">
        <v>670354.13106381905</v>
      </c>
      <c r="F566">
        <v>144061.32265603499</v>
      </c>
      <c r="G566">
        <v>269148.35458958102</v>
      </c>
      <c r="H566">
        <v>377946.07470476598</v>
      </c>
      <c r="I566">
        <v>33879.5519902706</v>
      </c>
      <c r="J566">
        <v>196281.85339140901</v>
      </c>
      <c r="K566">
        <v>147784.669323087</v>
      </c>
      <c r="L566">
        <v>56507.261182308197</v>
      </c>
      <c r="M566">
        <v>1461509.8830142</v>
      </c>
      <c r="O566">
        <v>261429.864865184</v>
      </c>
      <c r="P566">
        <v>283670.98987102503</v>
      </c>
      <c r="Q566">
        <v>-22241.125005841299</v>
      </c>
      <c r="R566">
        <v>321862.34090733499</v>
      </c>
      <c r="S566">
        <v>281247.25215756899</v>
      </c>
      <c r="T566">
        <v>40615.088749766299</v>
      </c>
      <c r="V566">
        <v>878217.67724168301</v>
      </c>
      <c r="W566">
        <v>114936.88809597499</v>
      </c>
      <c r="X566">
        <v>354480.54654264502</v>
      </c>
      <c r="Y566">
        <v>408800.24260306399</v>
      </c>
      <c r="Z566">
        <v>1461509.8830142</v>
      </c>
    </row>
    <row r="567" spans="1:26" x14ac:dyDescent="0.25">
      <c r="A567" t="s">
        <v>364</v>
      </c>
      <c r="B567">
        <v>2012</v>
      </c>
      <c r="D567">
        <v>1344205.9777786699</v>
      </c>
      <c r="E567">
        <v>852132.07743287098</v>
      </c>
      <c r="F567">
        <v>160216.93844497201</v>
      </c>
      <c r="G567">
        <v>331856.96190082998</v>
      </c>
      <c r="H567">
        <v>413691.37472963298</v>
      </c>
      <c r="I567">
        <v>61215.489250659899</v>
      </c>
      <c r="J567">
        <v>186901.14366960499</v>
      </c>
      <c r="K567">
        <v>165574.74180936799</v>
      </c>
      <c r="L567">
        <v>59730.198588252097</v>
      </c>
      <c r="M567">
        <v>1757897.35250831</v>
      </c>
      <c r="O567">
        <v>424560.06155455101</v>
      </c>
      <c r="P567">
        <v>267545.393228531</v>
      </c>
      <c r="Q567">
        <v>157014.66832602001</v>
      </c>
      <c r="R567">
        <v>500624.320129395</v>
      </c>
      <c r="S567">
        <v>438677.90789723402</v>
      </c>
      <c r="T567">
        <v>61946.412232160597</v>
      </c>
      <c r="V567">
        <v>832712.97082436096</v>
      </c>
      <c r="W567">
        <v>31771.704995870601</v>
      </c>
      <c r="X567">
        <v>358872.151117086</v>
      </c>
      <c r="Y567">
        <v>442069.11471140402</v>
      </c>
      <c r="Z567">
        <v>1757897.35250831</v>
      </c>
    </row>
    <row r="568" spans="1:26" x14ac:dyDescent="0.25">
      <c r="A568" t="s">
        <v>364</v>
      </c>
      <c r="B568">
        <v>2013</v>
      </c>
      <c r="D568">
        <v>3556439.39</v>
      </c>
      <c r="E568">
        <v>1654232.71</v>
      </c>
      <c r="F568">
        <v>836881.97</v>
      </c>
      <c r="G568">
        <v>1065324.71</v>
      </c>
      <c r="H568">
        <v>903468.1</v>
      </c>
      <c r="I568">
        <v>51757.11</v>
      </c>
      <c r="J568">
        <v>234493.82</v>
      </c>
      <c r="K568">
        <v>617217.18000000005</v>
      </c>
      <c r="L568">
        <v>61711.519999999997</v>
      </c>
      <c r="M568">
        <v>4459907.49</v>
      </c>
      <c r="O568">
        <v>1462662.2</v>
      </c>
      <c r="P568">
        <v>248890.62</v>
      </c>
      <c r="Q568">
        <v>1213771.58</v>
      </c>
      <c r="R568">
        <v>1919663.02</v>
      </c>
      <c r="S568">
        <v>1740271.16</v>
      </c>
      <c r="T568">
        <v>179391.86</v>
      </c>
      <c r="U568">
        <v>43578.93</v>
      </c>
      <c r="V568">
        <v>1077582.27</v>
      </c>
      <c r="W568">
        <v>36497.08</v>
      </c>
      <c r="X568">
        <v>432391</v>
      </c>
      <c r="Y568">
        <v>608694.18999999994</v>
      </c>
      <c r="Z568">
        <v>4459907.49</v>
      </c>
    </row>
    <row r="569" spans="1:26" x14ac:dyDescent="0.25">
      <c r="A569" t="s">
        <v>364</v>
      </c>
      <c r="B569">
        <v>2014</v>
      </c>
      <c r="D569">
        <v>3606567.85</v>
      </c>
      <c r="E569">
        <v>1613266.05</v>
      </c>
      <c r="F569">
        <v>724197.75</v>
      </c>
      <c r="G569">
        <v>1269104.05</v>
      </c>
      <c r="H569">
        <v>614997.88</v>
      </c>
      <c r="I569">
        <v>46279.55</v>
      </c>
      <c r="J569">
        <v>237417.15</v>
      </c>
      <c r="K569">
        <v>331301.19</v>
      </c>
      <c r="L569">
        <v>91734.95</v>
      </c>
      <c r="M569">
        <v>4221565.74</v>
      </c>
      <c r="O569">
        <v>1251741.46</v>
      </c>
      <c r="P569">
        <v>223183.49</v>
      </c>
      <c r="Q569">
        <v>1028557.97</v>
      </c>
      <c r="R569">
        <v>1914890.37</v>
      </c>
      <c r="S569">
        <v>1734284.85</v>
      </c>
      <c r="T569">
        <v>180605.52</v>
      </c>
      <c r="U569">
        <v>39420.74</v>
      </c>
      <c r="V569">
        <v>1054933.9099999999</v>
      </c>
      <c r="W569">
        <v>31933.75</v>
      </c>
      <c r="X569">
        <v>430974.93</v>
      </c>
      <c r="Y569">
        <v>592025.23</v>
      </c>
      <c r="Z569">
        <v>4221565.74</v>
      </c>
    </row>
    <row r="570" spans="1:26" x14ac:dyDescent="0.25">
      <c r="A570" t="s">
        <v>364</v>
      </c>
      <c r="B570">
        <v>2015</v>
      </c>
      <c r="D570">
        <v>3628570.13</v>
      </c>
      <c r="E570">
        <v>1535986.44</v>
      </c>
      <c r="F570">
        <v>690441.54</v>
      </c>
      <c r="G570">
        <v>1402142.15</v>
      </c>
      <c r="H570">
        <v>665551.07999999996</v>
      </c>
      <c r="I570">
        <v>41626.39</v>
      </c>
      <c r="J570">
        <v>240361.05</v>
      </c>
      <c r="K570">
        <v>383563.64</v>
      </c>
      <c r="L570">
        <v>107247.25</v>
      </c>
      <c r="M570">
        <v>4294121.22</v>
      </c>
      <c r="O570">
        <v>1262613.1000000001</v>
      </c>
      <c r="P570">
        <v>216090.41</v>
      </c>
      <c r="Q570">
        <v>1046522.69</v>
      </c>
      <c r="R570">
        <v>1693399.35</v>
      </c>
      <c r="S570">
        <v>1498162.19</v>
      </c>
      <c r="T570">
        <v>195237.16</v>
      </c>
      <c r="U570">
        <v>41817.18</v>
      </c>
      <c r="V570">
        <v>1338108.77</v>
      </c>
      <c r="W570">
        <v>376253.46</v>
      </c>
      <c r="X570">
        <v>393927.55</v>
      </c>
      <c r="Y570">
        <v>567927.76</v>
      </c>
      <c r="Z570">
        <v>4294121.22</v>
      </c>
    </row>
    <row r="571" spans="1:26" x14ac:dyDescent="0.25">
      <c r="A571" t="s">
        <v>364</v>
      </c>
      <c r="B571">
        <v>2016</v>
      </c>
      <c r="D571">
        <v>8133524.9800000004</v>
      </c>
      <c r="E571">
        <v>5964259.5</v>
      </c>
      <c r="F571">
        <v>896384.09</v>
      </c>
      <c r="G571">
        <v>1272881.3999999999</v>
      </c>
      <c r="H571">
        <v>988122.11</v>
      </c>
      <c r="I571">
        <v>53575.11</v>
      </c>
      <c r="J571">
        <v>347790.88</v>
      </c>
      <c r="K571">
        <v>586756.12</v>
      </c>
      <c r="L571">
        <v>286059.33</v>
      </c>
      <c r="M571">
        <v>9121647.0899999999</v>
      </c>
      <c r="O571">
        <v>4857833.68</v>
      </c>
      <c r="P571">
        <v>245856.41</v>
      </c>
      <c r="Q571">
        <v>4611977.2699999996</v>
      </c>
      <c r="R571">
        <v>2723334.69</v>
      </c>
      <c r="S571">
        <v>2137637.56</v>
      </c>
      <c r="T571">
        <v>585697.14</v>
      </c>
      <c r="U571">
        <v>40158.550000000003</v>
      </c>
      <c r="V571">
        <v>1540478.72</v>
      </c>
      <c r="W571">
        <v>57788.25</v>
      </c>
      <c r="X571">
        <v>479597.5</v>
      </c>
      <c r="Y571">
        <v>1003092.96</v>
      </c>
      <c r="Z571">
        <v>9121647.0899999999</v>
      </c>
    </row>
    <row r="572" spans="1:26" x14ac:dyDescent="0.25">
      <c r="A572" t="s">
        <v>364</v>
      </c>
      <c r="B572">
        <v>2017</v>
      </c>
      <c r="D572">
        <v>7810739.4000000004</v>
      </c>
      <c r="E572">
        <v>5561510.5</v>
      </c>
      <c r="F572">
        <v>936621.9</v>
      </c>
      <c r="G572">
        <v>1312606.8999999999</v>
      </c>
      <c r="H572">
        <v>1548288.1</v>
      </c>
      <c r="I572">
        <v>102611.5</v>
      </c>
      <c r="J572">
        <v>402384.1</v>
      </c>
      <c r="K572">
        <v>1043292.5</v>
      </c>
      <c r="L572">
        <v>66485.600000000006</v>
      </c>
      <c r="M572">
        <v>9359027.5</v>
      </c>
      <c r="O572">
        <v>5177088</v>
      </c>
      <c r="P572">
        <v>234725.1</v>
      </c>
      <c r="Q572">
        <v>4942362.9000000004</v>
      </c>
      <c r="R572">
        <v>2693735.2</v>
      </c>
      <c r="S572">
        <v>2061138.4</v>
      </c>
      <c r="T572">
        <v>632596.80000000005</v>
      </c>
      <c r="U572">
        <v>114468</v>
      </c>
      <c r="V572">
        <v>1488204.2</v>
      </c>
      <c r="W572">
        <v>231204.2</v>
      </c>
      <c r="X572">
        <v>638601.19999999995</v>
      </c>
      <c r="Y572">
        <v>618398.80000000005</v>
      </c>
      <c r="Z572">
        <v>9359027.5</v>
      </c>
    </row>
    <row r="573" spans="1:26" x14ac:dyDescent="0.25">
      <c r="A573" t="s">
        <v>364</v>
      </c>
      <c r="B573">
        <v>2018</v>
      </c>
      <c r="D573">
        <v>8667238.8200000003</v>
      </c>
      <c r="E573">
        <v>6497641.4000000004</v>
      </c>
      <c r="F573">
        <v>1256176.73</v>
      </c>
      <c r="G573">
        <v>913420.69</v>
      </c>
      <c r="H573">
        <v>1540369.93</v>
      </c>
      <c r="I573">
        <v>89049.66</v>
      </c>
      <c r="J573">
        <v>388700.84</v>
      </c>
      <c r="K573">
        <v>1062619.43</v>
      </c>
      <c r="L573">
        <v>132081.49</v>
      </c>
      <c r="M573">
        <v>10207608.75</v>
      </c>
      <c r="O573">
        <v>5184187.01</v>
      </c>
      <c r="P573">
        <v>230296.97</v>
      </c>
      <c r="Q573">
        <v>4953890.04</v>
      </c>
      <c r="R573">
        <v>3597802.62</v>
      </c>
      <c r="S573">
        <v>1979739.48</v>
      </c>
      <c r="T573">
        <v>1618063.14</v>
      </c>
      <c r="U573">
        <v>75998</v>
      </c>
      <c r="V573">
        <v>1425619.13</v>
      </c>
      <c r="W573">
        <v>273809.62</v>
      </c>
      <c r="X573">
        <v>534215.94999999995</v>
      </c>
      <c r="Y573">
        <v>617593.56000000006</v>
      </c>
      <c r="Z573">
        <v>10207608.75</v>
      </c>
    </row>
    <row r="574" spans="1:26" x14ac:dyDescent="0.25">
      <c r="A574" t="s">
        <v>364</v>
      </c>
      <c r="B574">
        <v>2019</v>
      </c>
      <c r="D574">
        <v>9318547.9000000004</v>
      </c>
      <c r="E574">
        <v>7126078.54</v>
      </c>
      <c r="F574">
        <v>1560338.97</v>
      </c>
      <c r="G574">
        <v>632130.39</v>
      </c>
      <c r="H574">
        <v>2008604.48</v>
      </c>
      <c r="I574">
        <v>104782.01</v>
      </c>
      <c r="J574">
        <v>423150.47</v>
      </c>
      <c r="K574">
        <v>1480672.01</v>
      </c>
      <c r="L574">
        <v>161081.32999999999</v>
      </c>
      <c r="M574">
        <v>11327152.390000001</v>
      </c>
      <c r="O574">
        <v>6026542.3499999996</v>
      </c>
      <c r="P574">
        <v>238057.26</v>
      </c>
      <c r="Q574">
        <v>5788485.0899999999</v>
      </c>
      <c r="R574">
        <v>3454299.25</v>
      </c>
      <c r="S574">
        <v>1805947.81</v>
      </c>
      <c r="T574">
        <v>1648351.45</v>
      </c>
      <c r="U574">
        <v>85073.57</v>
      </c>
      <c r="V574">
        <v>1846310.79</v>
      </c>
      <c r="W574">
        <v>454560.53</v>
      </c>
      <c r="X574">
        <v>653771.51</v>
      </c>
      <c r="Y574">
        <v>737978.75</v>
      </c>
      <c r="Z574">
        <v>11327152.390000001</v>
      </c>
    </row>
    <row r="575" spans="1:26" x14ac:dyDescent="0.25">
      <c r="A575" t="s">
        <v>364</v>
      </c>
      <c r="B575">
        <v>2020</v>
      </c>
      <c r="D575">
        <v>9145616.4399999995</v>
      </c>
      <c r="E575">
        <v>6441386.54</v>
      </c>
      <c r="F575">
        <v>1562562.24</v>
      </c>
      <c r="G575">
        <v>1141667.67</v>
      </c>
      <c r="H575">
        <v>1805588.76</v>
      </c>
      <c r="I575">
        <v>109286.85</v>
      </c>
      <c r="J575">
        <v>430897.7</v>
      </c>
      <c r="K575">
        <v>1265404.22</v>
      </c>
      <c r="L575">
        <v>124717.39</v>
      </c>
      <c r="M575">
        <v>10951205.210000001</v>
      </c>
      <c r="O575">
        <v>5575988.3399999999</v>
      </c>
      <c r="P575">
        <v>219724.41</v>
      </c>
      <c r="Q575">
        <v>5356263.93</v>
      </c>
      <c r="R575">
        <v>3555997.25</v>
      </c>
      <c r="S575">
        <v>2163725.9700000002</v>
      </c>
      <c r="T575">
        <v>1392271.29</v>
      </c>
      <c r="U575">
        <v>74781.05</v>
      </c>
      <c r="V575">
        <v>1819219.61</v>
      </c>
      <c r="W575">
        <v>368507.29</v>
      </c>
      <c r="X575">
        <v>660753.22</v>
      </c>
      <c r="Y575">
        <v>789959.1</v>
      </c>
      <c r="Z575">
        <v>10951205.210000001</v>
      </c>
    </row>
    <row r="576" spans="1:26" x14ac:dyDescent="0.25">
      <c r="A576" t="s">
        <v>721</v>
      </c>
      <c r="B576">
        <v>2013</v>
      </c>
      <c r="D576">
        <v>48175.968099999998</v>
      </c>
      <c r="E576">
        <v>2446.5682099999999</v>
      </c>
      <c r="F576">
        <v>42139.235509999999</v>
      </c>
      <c r="G576">
        <v>3590.1643800000002</v>
      </c>
      <c r="H576">
        <v>99932.595050000004</v>
      </c>
      <c r="I576">
        <v>34321.8511</v>
      </c>
      <c r="J576">
        <v>53388.8554</v>
      </c>
      <c r="K576">
        <v>12221.888559999999</v>
      </c>
      <c r="L576">
        <v>114.63184</v>
      </c>
      <c r="M576">
        <v>148108.56315</v>
      </c>
      <c r="O576">
        <v>54238.757369999999</v>
      </c>
      <c r="P576">
        <v>27.266249999999999</v>
      </c>
      <c r="Q576">
        <v>54211.491119999999</v>
      </c>
      <c r="R576">
        <v>17967.107800000002</v>
      </c>
      <c r="S576">
        <v>945.92899</v>
      </c>
      <c r="T576">
        <v>17021.178810000001</v>
      </c>
      <c r="U576">
        <v>17021.178810000001</v>
      </c>
      <c r="V576">
        <v>75902.697979999997</v>
      </c>
      <c r="W576">
        <v>0</v>
      </c>
      <c r="X576">
        <v>0</v>
      </c>
      <c r="Y576">
        <v>75902.697979999997</v>
      </c>
      <c r="Z576">
        <v>148108.56315</v>
      </c>
    </row>
    <row r="577" spans="1:26" x14ac:dyDescent="0.25">
      <c r="A577" t="s">
        <v>721</v>
      </c>
      <c r="B577">
        <v>2014</v>
      </c>
      <c r="D577">
        <v>558106.18000000005</v>
      </c>
      <c r="E577">
        <v>154105.91</v>
      </c>
      <c r="F577">
        <v>396611.63</v>
      </c>
      <c r="G577">
        <v>7388.64</v>
      </c>
      <c r="H577">
        <v>707858.07</v>
      </c>
      <c r="I577">
        <v>127454.04</v>
      </c>
      <c r="J577">
        <v>284462.63</v>
      </c>
      <c r="K577">
        <v>295941.40999999997</v>
      </c>
      <c r="L577">
        <v>167959.61</v>
      </c>
      <c r="M577">
        <v>1265964.25</v>
      </c>
      <c r="O577">
        <v>373786.01</v>
      </c>
      <c r="P577">
        <v>659.7</v>
      </c>
      <c r="Q577">
        <v>373126.31</v>
      </c>
      <c r="R577">
        <v>172445.57</v>
      </c>
      <c r="S577">
        <v>45519.3</v>
      </c>
      <c r="T577">
        <v>126926.28</v>
      </c>
      <c r="U577">
        <v>86420.7</v>
      </c>
      <c r="V577">
        <v>719732.67</v>
      </c>
      <c r="W577">
        <v>3562.38</v>
      </c>
      <c r="X577">
        <v>236700.35</v>
      </c>
      <c r="Y577">
        <v>479469.94</v>
      </c>
      <c r="Z577">
        <v>1265964.25</v>
      </c>
    </row>
    <row r="578" spans="1:26" x14ac:dyDescent="0.25">
      <c r="A578" t="s">
        <v>721</v>
      </c>
      <c r="B578">
        <v>2015</v>
      </c>
      <c r="D578">
        <v>687343.42</v>
      </c>
      <c r="E578">
        <v>246996.8</v>
      </c>
      <c r="F578">
        <v>432347.84</v>
      </c>
      <c r="G578">
        <v>7998.78</v>
      </c>
      <c r="H578">
        <v>839182.33</v>
      </c>
      <c r="I578">
        <v>144253.85999999999</v>
      </c>
      <c r="J578">
        <v>330294.44</v>
      </c>
      <c r="K578">
        <v>364634.03</v>
      </c>
      <c r="L578">
        <v>238722.2</v>
      </c>
      <c r="M578">
        <v>1526525.75</v>
      </c>
      <c r="O578">
        <v>527092.01</v>
      </c>
      <c r="P578">
        <v>689.55</v>
      </c>
      <c r="Q578">
        <v>526402.46</v>
      </c>
      <c r="R578">
        <v>232516.25</v>
      </c>
      <c r="S578">
        <v>64266.06</v>
      </c>
      <c r="T578">
        <v>168250.2</v>
      </c>
      <c r="U578">
        <v>168250.2</v>
      </c>
      <c r="V578">
        <v>766917.49</v>
      </c>
      <c r="W578">
        <v>326570.87</v>
      </c>
      <c r="X578">
        <v>299540.51</v>
      </c>
      <c r="Y578">
        <v>140806.10999999999</v>
      </c>
      <c r="Z578">
        <v>1526525.75</v>
      </c>
    </row>
    <row r="579" spans="1:26" x14ac:dyDescent="0.25">
      <c r="A579" t="s">
        <v>721</v>
      </c>
      <c r="B579">
        <v>2016</v>
      </c>
      <c r="D579">
        <v>655007.2733</v>
      </c>
      <c r="E579">
        <v>220966.30910000001</v>
      </c>
      <c r="F579">
        <v>426027.90029999998</v>
      </c>
      <c r="G579">
        <v>8013.0640000000003</v>
      </c>
      <c r="H579">
        <v>781759.37589999998</v>
      </c>
      <c r="I579">
        <v>119224.6789</v>
      </c>
      <c r="J579">
        <v>331570.8737</v>
      </c>
      <c r="K579">
        <v>330963.82339999999</v>
      </c>
      <c r="L579">
        <v>234928.46599999999</v>
      </c>
      <c r="M579">
        <v>1436766.6492000001</v>
      </c>
      <c r="O579">
        <v>526191.1997</v>
      </c>
      <c r="P579">
        <v>607.05029999999999</v>
      </c>
      <c r="Q579">
        <v>525584.14939999999</v>
      </c>
      <c r="R579">
        <v>298061.69709999999</v>
      </c>
      <c r="S579">
        <v>78309.488700000002</v>
      </c>
      <c r="T579">
        <v>219752.20850000001</v>
      </c>
      <c r="U579">
        <v>186121.6219</v>
      </c>
      <c r="V579">
        <v>612513.75230000005</v>
      </c>
      <c r="W579">
        <v>234078.5955</v>
      </c>
      <c r="X579">
        <v>274265.32539999997</v>
      </c>
      <c r="Y579">
        <v>104169.8314</v>
      </c>
      <c r="Z579">
        <v>1436766.6492000001</v>
      </c>
    </row>
    <row r="580" spans="1:26" x14ac:dyDescent="0.25">
      <c r="A580" t="s">
        <v>721</v>
      </c>
      <c r="B580">
        <v>2017</v>
      </c>
      <c r="D580">
        <v>655723.97199999995</v>
      </c>
      <c r="E580">
        <v>203478.01800000001</v>
      </c>
      <c r="F580">
        <v>443427.484</v>
      </c>
      <c r="G580">
        <v>8818.4689999999991</v>
      </c>
      <c r="H580">
        <v>734436.97699999996</v>
      </c>
      <c r="I580">
        <v>106365.984</v>
      </c>
      <c r="J580">
        <v>339130.03</v>
      </c>
      <c r="K580">
        <v>288940.96299999999</v>
      </c>
      <c r="L580">
        <v>210010.21799999999</v>
      </c>
      <c r="M580">
        <v>1390160.949</v>
      </c>
      <c r="O580">
        <v>289376.44300000003</v>
      </c>
      <c r="P580">
        <v>544.35</v>
      </c>
      <c r="Q580">
        <v>288832.09299999999</v>
      </c>
      <c r="R580">
        <v>517132.47</v>
      </c>
      <c r="S580">
        <v>317464.902</v>
      </c>
      <c r="T580">
        <v>199667.568</v>
      </c>
      <c r="U580">
        <v>169075.1</v>
      </c>
      <c r="V580">
        <v>583652.03599999996</v>
      </c>
      <c r="W580">
        <v>206961.85800000001</v>
      </c>
      <c r="X580">
        <v>272392.72399999999</v>
      </c>
      <c r="Y580">
        <v>104297.454</v>
      </c>
      <c r="Z580">
        <v>1390160.949</v>
      </c>
    </row>
    <row r="581" spans="1:26" x14ac:dyDescent="0.25">
      <c r="A581" t="s">
        <v>721</v>
      </c>
      <c r="B581">
        <v>2018</v>
      </c>
      <c r="D581">
        <v>667772.07109999994</v>
      </c>
      <c r="E581">
        <v>205233.18429999999</v>
      </c>
      <c r="F581">
        <v>455687.23969999998</v>
      </c>
      <c r="G581">
        <v>6851.6471000000001</v>
      </c>
      <c r="H581">
        <v>776660.55559999996</v>
      </c>
      <c r="I581">
        <v>112156.19319999999</v>
      </c>
      <c r="J581">
        <v>362504.83860000002</v>
      </c>
      <c r="K581">
        <v>301999.52389999997</v>
      </c>
      <c r="L581">
        <v>221255.4976</v>
      </c>
      <c r="M581">
        <v>1444432.6268</v>
      </c>
      <c r="O581">
        <v>407725.70970000001</v>
      </c>
      <c r="P581">
        <v>527.0498</v>
      </c>
      <c r="Q581">
        <v>407198.65990000003</v>
      </c>
      <c r="R581">
        <v>626873.00820000004</v>
      </c>
      <c r="S581">
        <v>431442.9498</v>
      </c>
      <c r="T581">
        <v>195430.05840000001</v>
      </c>
      <c r="U581">
        <v>169077.56940000001</v>
      </c>
      <c r="V581">
        <v>409833.90879999998</v>
      </c>
      <c r="W581">
        <v>0</v>
      </c>
      <c r="X581">
        <v>281866.22230000002</v>
      </c>
      <c r="Y581">
        <v>127967.6866</v>
      </c>
      <c r="Z581">
        <v>1444432.6268</v>
      </c>
    </row>
    <row r="582" spans="1:26" x14ac:dyDescent="0.25">
      <c r="A582" t="s">
        <v>721</v>
      </c>
      <c r="B582">
        <v>2019</v>
      </c>
      <c r="D582">
        <v>785061.50109999999</v>
      </c>
      <c r="E582">
        <v>238660.6152</v>
      </c>
      <c r="F582">
        <v>540644.24789999996</v>
      </c>
      <c r="G582">
        <v>5756.6379999999999</v>
      </c>
      <c r="H582">
        <v>842268.09069999994</v>
      </c>
      <c r="I582">
        <v>133721.9025</v>
      </c>
      <c r="J582">
        <v>432347.4964</v>
      </c>
      <c r="K582">
        <v>276198.69189999998</v>
      </c>
      <c r="L582">
        <v>186131.29389999999</v>
      </c>
      <c r="M582">
        <v>1627329.5918000001</v>
      </c>
      <c r="O582">
        <v>311338.16940000001</v>
      </c>
      <c r="P582">
        <v>599.64980000000003</v>
      </c>
      <c r="Q582">
        <v>310738.5196</v>
      </c>
      <c r="R582">
        <v>529370.83189999999</v>
      </c>
      <c r="S582">
        <v>302823.14240000001</v>
      </c>
      <c r="T582">
        <v>226547.68950000001</v>
      </c>
      <c r="U582">
        <v>194646.32079999999</v>
      </c>
      <c r="V582">
        <v>786620.59050000005</v>
      </c>
      <c r="W582">
        <v>57086.659699999997</v>
      </c>
      <c r="X582">
        <v>308939.57020000002</v>
      </c>
      <c r="Y582">
        <v>420594.36060000001</v>
      </c>
      <c r="Z582">
        <v>1627329.5918000001</v>
      </c>
    </row>
    <row r="583" spans="1:26" x14ac:dyDescent="0.25">
      <c r="A583" t="s">
        <v>721</v>
      </c>
      <c r="B583">
        <v>2020</v>
      </c>
      <c r="D583">
        <v>579828.29220000003</v>
      </c>
      <c r="E583">
        <v>176788.08910000001</v>
      </c>
      <c r="F583">
        <v>395025.19910000003</v>
      </c>
      <c r="G583">
        <v>8015.0039999999999</v>
      </c>
      <c r="H583">
        <v>862185.43449999997</v>
      </c>
      <c r="I583">
        <v>128354.5647</v>
      </c>
      <c r="J583">
        <v>398116.70059999998</v>
      </c>
      <c r="K583">
        <v>335714.1692</v>
      </c>
      <c r="L583">
        <v>183085.59229999999</v>
      </c>
      <c r="M583">
        <v>1442013.7265999999</v>
      </c>
      <c r="O583">
        <v>380483.69170000002</v>
      </c>
      <c r="P583">
        <v>572.50030000000004</v>
      </c>
      <c r="Q583">
        <v>379911.19140000001</v>
      </c>
      <c r="R583">
        <v>390330.69669999997</v>
      </c>
      <c r="S583">
        <v>194192.09789999999</v>
      </c>
      <c r="T583">
        <v>196138.59880000001</v>
      </c>
      <c r="U583">
        <v>166826.58410000001</v>
      </c>
      <c r="V583">
        <v>671199.3382</v>
      </c>
      <c r="W583">
        <v>0</v>
      </c>
      <c r="X583">
        <v>322203.16239999997</v>
      </c>
      <c r="Y583">
        <v>348996.17589999997</v>
      </c>
      <c r="Z583">
        <v>1442013.7265999999</v>
      </c>
    </row>
    <row r="584" spans="1:26" x14ac:dyDescent="0.25">
      <c r="A584" t="s">
        <v>198</v>
      </c>
      <c r="B584">
        <v>2011</v>
      </c>
      <c r="D584">
        <v>546613.45600000001</v>
      </c>
      <c r="E584">
        <v>46407.461000000003</v>
      </c>
      <c r="F584">
        <v>498493.12400000001</v>
      </c>
      <c r="G584">
        <v>1712.8710000000001</v>
      </c>
      <c r="H584">
        <v>987403.78599999996</v>
      </c>
      <c r="I584">
        <v>291446.614</v>
      </c>
      <c r="J584">
        <v>329580.337</v>
      </c>
      <c r="K584">
        <v>366376.83500000002</v>
      </c>
      <c r="L584">
        <v>313815.24</v>
      </c>
      <c r="M584">
        <v>1534017.2420000001</v>
      </c>
      <c r="O584">
        <v>605708.70400000003</v>
      </c>
      <c r="P584">
        <v>405631.9</v>
      </c>
      <c r="Q584">
        <v>200076.804</v>
      </c>
      <c r="R584">
        <v>451176.07299999997</v>
      </c>
      <c r="S584">
        <v>79852.987999999998</v>
      </c>
      <c r="T584">
        <v>371323.08500000002</v>
      </c>
      <c r="U584">
        <v>371323.08500000002</v>
      </c>
      <c r="V584">
        <v>477132.46500000003</v>
      </c>
      <c r="W584">
        <v>57764.175000000003</v>
      </c>
      <c r="X584">
        <v>130649.436</v>
      </c>
      <c r="Y584">
        <v>288718.85399999999</v>
      </c>
      <c r="Z584">
        <v>1534017.2420000001</v>
      </c>
    </row>
    <row r="585" spans="1:26" x14ac:dyDescent="0.25">
      <c r="A585" t="s">
        <v>198</v>
      </c>
      <c r="B585">
        <v>2012</v>
      </c>
      <c r="D585">
        <v>621969.43000000005</v>
      </c>
      <c r="E585">
        <v>63593.59</v>
      </c>
      <c r="F585">
        <v>544512.80000000005</v>
      </c>
      <c r="G585">
        <v>13863.04</v>
      </c>
      <c r="H585">
        <v>986901.6</v>
      </c>
      <c r="I585">
        <v>337991.69</v>
      </c>
      <c r="J585">
        <v>352572.59</v>
      </c>
      <c r="K585">
        <v>296337.32</v>
      </c>
      <c r="L585">
        <v>237808.72</v>
      </c>
      <c r="M585">
        <v>1608871.03</v>
      </c>
      <c r="O585">
        <v>643791.68999999994</v>
      </c>
      <c r="P585">
        <v>436330.74</v>
      </c>
      <c r="Q585">
        <v>207460.96</v>
      </c>
      <c r="R585">
        <v>434571.8</v>
      </c>
      <c r="S585">
        <v>74149.429999999993</v>
      </c>
      <c r="T585">
        <v>360422.37</v>
      </c>
      <c r="U585">
        <v>360422.37</v>
      </c>
      <c r="V585">
        <v>530507.53</v>
      </c>
      <c r="W585">
        <v>68934.7</v>
      </c>
      <c r="X585">
        <v>152353.53</v>
      </c>
      <c r="Y585">
        <v>309219.3</v>
      </c>
      <c r="Z585">
        <v>1608871.03</v>
      </c>
    </row>
    <row r="586" spans="1:26" x14ac:dyDescent="0.25">
      <c r="A586" t="s">
        <v>198</v>
      </c>
      <c r="B586">
        <v>2013</v>
      </c>
      <c r="D586">
        <v>801663.73</v>
      </c>
      <c r="E586">
        <v>156065.28</v>
      </c>
      <c r="F586">
        <v>626100.06999999995</v>
      </c>
      <c r="G586">
        <v>19498.37</v>
      </c>
      <c r="H586">
        <v>1019856.75</v>
      </c>
      <c r="I586">
        <v>391790.78</v>
      </c>
      <c r="J586">
        <v>404235.41</v>
      </c>
      <c r="K586">
        <v>223830.56</v>
      </c>
      <c r="L586">
        <v>168400.95</v>
      </c>
      <c r="M586">
        <v>1821520.48</v>
      </c>
      <c r="O586">
        <v>647878.61</v>
      </c>
      <c r="P586">
        <v>442512.81</v>
      </c>
      <c r="Q586">
        <v>205365.8</v>
      </c>
      <c r="R586">
        <v>472788.89</v>
      </c>
      <c r="S586">
        <v>92716.69</v>
      </c>
      <c r="T586">
        <v>380072.2</v>
      </c>
      <c r="U586">
        <v>380072.2</v>
      </c>
      <c r="V586">
        <v>700852.98</v>
      </c>
      <c r="W586">
        <v>136822.51999999999</v>
      </c>
      <c r="X586">
        <v>177416.16</v>
      </c>
      <c r="Y586">
        <v>386614.3</v>
      </c>
      <c r="Z586">
        <v>1821520.48</v>
      </c>
    </row>
    <row r="587" spans="1:26" x14ac:dyDescent="0.25">
      <c r="A587" t="s">
        <v>198</v>
      </c>
      <c r="B587">
        <v>2014</v>
      </c>
      <c r="D587">
        <v>719459.73</v>
      </c>
      <c r="E587">
        <v>119443.73</v>
      </c>
      <c r="F587">
        <v>590016.34</v>
      </c>
      <c r="G587">
        <v>9999.66</v>
      </c>
      <c r="H587">
        <v>918050.85</v>
      </c>
      <c r="I587">
        <v>362121.9</v>
      </c>
      <c r="J587">
        <v>357118.09</v>
      </c>
      <c r="K587">
        <v>198810.87</v>
      </c>
      <c r="L587">
        <v>130520.75</v>
      </c>
      <c r="M587">
        <v>1637510.58</v>
      </c>
      <c r="O587">
        <v>552080.5</v>
      </c>
      <c r="P587">
        <v>363397.09</v>
      </c>
      <c r="Q587">
        <v>188683.4</v>
      </c>
      <c r="R587">
        <v>538733.31000000006</v>
      </c>
      <c r="S587">
        <v>212510.13</v>
      </c>
      <c r="T587">
        <v>326223.18</v>
      </c>
      <c r="U587">
        <v>326223.18</v>
      </c>
      <c r="V587">
        <v>546696.78</v>
      </c>
      <c r="W587">
        <v>49423.32</v>
      </c>
      <c r="X587">
        <v>144085.95000000001</v>
      </c>
      <c r="Y587">
        <v>353187.5</v>
      </c>
      <c r="Z587">
        <v>1637510.58</v>
      </c>
    </row>
    <row r="588" spans="1:26" x14ac:dyDescent="0.25">
      <c r="A588" t="s">
        <v>198</v>
      </c>
      <c r="B588">
        <v>2015</v>
      </c>
      <c r="D588">
        <v>665914.43299999996</v>
      </c>
      <c r="E588">
        <v>96054.854000000007</v>
      </c>
      <c r="F588">
        <v>565692.81099999999</v>
      </c>
      <c r="G588">
        <v>4166.7690000000002</v>
      </c>
      <c r="H588">
        <v>860078.64399999997</v>
      </c>
      <c r="I588">
        <v>339969.886</v>
      </c>
      <c r="J588">
        <v>314630.28899999999</v>
      </c>
      <c r="K588">
        <v>205478.46900000001</v>
      </c>
      <c r="L588">
        <v>132418.95300000001</v>
      </c>
      <c r="M588">
        <v>1525993.077</v>
      </c>
      <c r="O588">
        <v>496667.26799999998</v>
      </c>
      <c r="P588">
        <v>318169.33500000002</v>
      </c>
      <c r="Q588">
        <v>178497.93299999999</v>
      </c>
      <c r="R588">
        <v>492397.56800000003</v>
      </c>
      <c r="S588">
        <v>191668.356</v>
      </c>
      <c r="T588">
        <v>300729.21100000001</v>
      </c>
      <c r="U588">
        <v>300729.21100000001</v>
      </c>
      <c r="V588">
        <v>536928.24100000004</v>
      </c>
      <c r="W588">
        <v>53584.218999999997</v>
      </c>
      <c r="X588">
        <v>131757.81</v>
      </c>
      <c r="Y588">
        <v>351586.212</v>
      </c>
      <c r="Z588">
        <v>1525993.077</v>
      </c>
    </row>
    <row r="589" spans="1:26" x14ac:dyDescent="0.25">
      <c r="A589" t="s">
        <v>198</v>
      </c>
      <c r="B589">
        <v>2016</v>
      </c>
      <c r="D589">
        <v>708952.6</v>
      </c>
      <c r="E589">
        <v>90020.85</v>
      </c>
      <c r="F589">
        <v>606021.36</v>
      </c>
      <c r="G589">
        <v>12910.39</v>
      </c>
      <c r="H589">
        <v>817753.47</v>
      </c>
      <c r="I589">
        <v>331056.43</v>
      </c>
      <c r="J589">
        <v>329055.44</v>
      </c>
      <c r="K589">
        <v>157641.60999999999</v>
      </c>
      <c r="L589">
        <v>101877.7</v>
      </c>
      <c r="M589">
        <v>1526706.07</v>
      </c>
      <c r="O589">
        <v>468497.61</v>
      </c>
      <c r="P589">
        <v>304029.40999999997</v>
      </c>
      <c r="Q589">
        <v>164468.20000000001</v>
      </c>
      <c r="R589">
        <v>478796.58</v>
      </c>
      <c r="S589">
        <v>183422.11</v>
      </c>
      <c r="T589">
        <v>295374.46999999997</v>
      </c>
      <c r="U589">
        <v>295374.46999999997</v>
      </c>
      <c r="V589">
        <v>579411.89</v>
      </c>
      <c r="W589">
        <v>88145.81</v>
      </c>
      <c r="X589">
        <v>132859.35</v>
      </c>
      <c r="Y589">
        <v>358406.73</v>
      </c>
      <c r="Z589">
        <v>1526706.07</v>
      </c>
    </row>
    <row r="590" spans="1:26" x14ac:dyDescent="0.25">
      <c r="A590" t="s">
        <v>198</v>
      </c>
      <c r="B590">
        <v>2017</v>
      </c>
      <c r="D590">
        <v>777815.73</v>
      </c>
      <c r="E590">
        <v>87560.48</v>
      </c>
      <c r="F590">
        <v>677065.49</v>
      </c>
      <c r="G590">
        <v>13189.75</v>
      </c>
      <c r="H590">
        <v>992978.56</v>
      </c>
      <c r="I590">
        <v>407751.87</v>
      </c>
      <c r="J590">
        <v>384542.34</v>
      </c>
      <c r="K590">
        <v>200684.35</v>
      </c>
      <c r="L590">
        <v>140694.68</v>
      </c>
      <c r="M590">
        <v>1770794.29</v>
      </c>
      <c r="O590">
        <v>512006.79</v>
      </c>
      <c r="P590">
        <v>495440.83</v>
      </c>
      <c r="Q590">
        <v>16565.95</v>
      </c>
      <c r="R590">
        <v>523891.79</v>
      </c>
      <c r="S590">
        <v>161671.96</v>
      </c>
      <c r="T590">
        <v>362219.83</v>
      </c>
      <c r="U590">
        <v>362219.83</v>
      </c>
      <c r="V590">
        <v>734895.72</v>
      </c>
      <c r="W590">
        <v>124041.9</v>
      </c>
      <c r="X590">
        <v>173826.09</v>
      </c>
      <c r="Y590">
        <v>437027.73</v>
      </c>
      <c r="Z590">
        <v>1770794.29</v>
      </c>
    </row>
    <row r="591" spans="1:26" x14ac:dyDescent="0.25">
      <c r="A591" t="s">
        <v>198</v>
      </c>
      <c r="B591">
        <v>2018</v>
      </c>
      <c r="D591">
        <v>727689.83</v>
      </c>
      <c r="E591">
        <v>68089.63</v>
      </c>
      <c r="F591">
        <v>625072.99</v>
      </c>
      <c r="G591">
        <v>34527.199999999997</v>
      </c>
      <c r="H591">
        <v>969852.92</v>
      </c>
      <c r="I591">
        <v>415394.71</v>
      </c>
      <c r="J591">
        <v>353101.49</v>
      </c>
      <c r="K591">
        <v>201356.73</v>
      </c>
      <c r="L591">
        <v>144852.89000000001</v>
      </c>
      <c r="M591">
        <v>1697542.75</v>
      </c>
      <c r="O591">
        <v>467142.57</v>
      </c>
      <c r="P591">
        <v>450510.86</v>
      </c>
      <c r="Q591">
        <v>16631.71</v>
      </c>
      <c r="R591">
        <v>483005.66</v>
      </c>
      <c r="S591">
        <v>136045.42000000001</v>
      </c>
      <c r="T591">
        <v>346960.24</v>
      </c>
      <c r="U591">
        <v>346960.24</v>
      </c>
      <c r="V591">
        <v>747394.51</v>
      </c>
      <c r="W591">
        <v>91963.48</v>
      </c>
      <c r="X591">
        <v>189287.04000000001</v>
      </c>
      <c r="Y591">
        <v>466144</v>
      </c>
      <c r="Z591">
        <v>1697542.75</v>
      </c>
    </row>
    <row r="592" spans="1:26" x14ac:dyDescent="0.25">
      <c r="A592" t="s">
        <v>198</v>
      </c>
      <c r="B592">
        <v>2019</v>
      </c>
      <c r="D592">
        <v>704985.08</v>
      </c>
      <c r="E592">
        <v>50463.12</v>
      </c>
      <c r="F592">
        <v>620762.67000000004</v>
      </c>
      <c r="G592">
        <v>33759.29</v>
      </c>
      <c r="H592">
        <v>986613.56</v>
      </c>
      <c r="I592">
        <v>394141.47</v>
      </c>
      <c r="J592">
        <v>368272.94</v>
      </c>
      <c r="K592">
        <v>224199.16</v>
      </c>
      <c r="L592">
        <v>147092.35999999999</v>
      </c>
      <c r="M592">
        <v>1691598.65</v>
      </c>
      <c r="O592">
        <v>491312.19</v>
      </c>
      <c r="P592">
        <v>168509.98</v>
      </c>
      <c r="Q592">
        <v>322802.21000000002</v>
      </c>
      <c r="R592">
        <v>424433.86</v>
      </c>
      <c r="S592">
        <v>53699.55</v>
      </c>
      <c r="T592">
        <v>370734.31</v>
      </c>
      <c r="U592">
        <v>370734.31</v>
      </c>
      <c r="V592">
        <v>775852.6</v>
      </c>
      <c r="W592">
        <v>79807.350000000006</v>
      </c>
      <c r="X592">
        <v>169934.06</v>
      </c>
      <c r="Y592">
        <v>526111.19999999995</v>
      </c>
      <c r="Z592">
        <v>1691598.65</v>
      </c>
    </row>
    <row r="593" spans="1:26" x14ac:dyDescent="0.25">
      <c r="A593" t="s">
        <v>198</v>
      </c>
      <c r="B593">
        <v>2020</v>
      </c>
      <c r="D593">
        <v>759393.05</v>
      </c>
      <c r="E593">
        <v>47766.06</v>
      </c>
      <c r="F593">
        <v>668051.84</v>
      </c>
      <c r="G593">
        <v>43575.14</v>
      </c>
      <c r="H593">
        <v>1263250.97</v>
      </c>
      <c r="I593">
        <v>435691.46</v>
      </c>
      <c r="J593">
        <v>406692.26</v>
      </c>
      <c r="K593">
        <v>420867.24</v>
      </c>
      <c r="L593">
        <v>339356.88</v>
      </c>
      <c r="M593">
        <v>2022644.02</v>
      </c>
      <c r="O593">
        <v>635549.12</v>
      </c>
      <c r="P593">
        <v>184064.89</v>
      </c>
      <c r="Q593">
        <v>451484.23</v>
      </c>
      <c r="R593">
        <v>499021.65</v>
      </c>
      <c r="S593">
        <v>57095.87</v>
      </c>
      <c r="T593">
        <v>441925.78</v>
      </c>
      <c r="U593">
        <v>441925.78</v>
      </c>
      <c r="V593">
        <v>888073.25</v>
      </c>
      <c r="W593">
        <v>25220.05</v>
      </c>
      <c r="X593">
        <v>186522.14</v>
      </c>
      <c r="Y593">
        <v>676331.06</v>
      </c>
      <c r="Z593">
        <v>2022644.02</v>
      </c>
    </row>
    <row r="594" spans="1:26" x14ac:dyDescent="0.25">
      <c r="A594" t="s">
        <v>135</v>
      </c>
      <c r="B594">
        <v>2011</v>
      </c>
      <c r="D594">
        <v>3099690.5</v>
      </c>
      <c r="E594">
        <v>969592.3</v>
      </c>
      <c r="F594">
        <v>1569109.3</v>
      </c>
      <c r="G594">
        <v>560988.9</v>
      </c>
      <c r="H594">
        <v>4752544.0999999996</v>
      </c>
      <c r="I594">
        <v>1110053.2</v>
      </c>
      <c r="J594">
        <v>1553428.3</v>
      </c>
      <c r="K594">
        <v>2089062.6</v>
      </c>
      <c r="L594">
        <v>1251917.1000000001</v>
      </c>
      <c r="M594">
        <v>7852234.5999999996</v>
      </c>
      <c r="O594">
        <v>1738283</v>
      </c>
      <c r="P594">
        <v>162036</v>
      </c>
      <c r="Q594">
        <v>1576247</v>
      </c>
      <c r="R594">
        <v>2949307.6</v>
      </c>
      <c r="S594">
        <v>1387280.6</v>
      </c>
      <c r="T594">
        <v>1562027</v>
      </c>
      <c r="U594">
        <v>1562027</v>
      </c>
      <c r="V594">
        <v>3164644</v>
      </c>
      <c r="W594">
        <v>0</v>
      </c>
      <c r="X594">
        <v>791552.6</v>
      </c>
      <c r="Y594">
        <v>2373091.4</v>
      </c>
      <c r="Z594">
        <v>7852234.5999999996</v>
      </c>
    </row>
    <row r="595" spans="1:26" x14ac:dyDescent="0.25">
      <c r="A595" t="s">
        <v>135</v>
      </c>
      <c r="B595">
        <v>2012</v>
      </c>
      <c r="D595">
        <v>2998622.1</v>
      </c>
      <c r="E595">
        <v>996424.6</v>
      </c>
      <c r="F595">
        <v>1618462.3</v>
      </c>
      <c r="G595">
        <v>383735.2</v>
      </c>
      <c r="H595">
        <v>4748388.5999999996</v>
      </c>
      <c r="I595">
        <v>1112264.3999999999</v>
      </c>
      <c r="J595">
        <v>1569470.5</v>
      </c>
      <c r="K595">
        <v>2066653.6</v>
      </c>
      <c r="L595">
        <v>1185543.8999999999</v>
      </c>
      <c r="M595">
        <v>7747010.7000000002</v>
      </c>
      <c r="O595">
        <v>1788914.6</v>
      </c>
      <c r="P595">
        <v>155160</v>
      </c>
      <c r="Q595">
        <v>1633754.6</v>
      </c>
      <c r="R595">
        <v>2809083.8</v>
      </c>
      <c r="S595">
        <v>1384912.9</v>
      </c>
      <c r="T595">
        <v>1424171</v>
      </c>
      <c r="U595">
        <v>1262419.2</v>
      </c>
      <c r="V595">
        <v>3149012.2</v>
      </c>
      <c r="W595">
        <v>201733.9</v>
      </c>
      <c r="X595">
        <v>720864.3</v>
      </c>
      <c r="Y595">
        <v>2226414.1</v>
      </c>
      <c r="Z595">
        <v>7747010.7000000002</v>
      </c>
    </row>
    <row r="596" spans="1:26" x14ac:dyDescent="0.25">
      <c r="A596" t="s">
        <v>135</v>
      </c>
      <c r="B596">
        <v>2013</v>
      </c>
      <c r="D596">
        <v>3040938.4</v>
      </c>
      <c r="E596">
        <v>1029971</v>
      </c>
      <c r="F596">
        <v>1616666</v>
      </c>
      <c r="G596">
        <v>394301.4</v>
      </c>
      <c r="H596">
        <v>4744130.9000000004</v>
      </c>
      <c r="I596">
        <v>995877.6</v>
      </c>
      <c r="J596">
        <v>1611663.7</v>
      </c>
      <c r="K596">
        <v>2136589.6</v>
      </c>
      <c r="L596">
        <v>1216755.8999999999</v>
      </c>
      <c r="M596">
        <v>7785069.2999999998</v>
      </c>
      <c r="O596">
        <v>1539210.8</v>
      </c>
      <c r="P596">
        <v>162060</v>
      </c>
      <c r="Q596">
        <v>1377150.8</v>
      </c>
      <c r="R596">
        <v>3358543.6</v>
      </c>
      <c r="S596">
        <v>1595397</v>
      </c>
      <c r="T596">
        <v>1763146.6</v>
      </c>
      <c r="U596">
        <v>1763146.6</v>
      </c>
      <c r="V596">
        <v>2887315</v>
      </c>
      <c r="W596">
        <v>339696.7</v>
      </c>
      <c r="X596">
        <v>760308.5</v>
      </c>
      <c r="Y596">
        <v>1787309.8</v>
      </c>
      <c r="Z596">
        <v>7785069.2999999998</v>
      </c>
    </row>
    <row r="597" spans="1:26" x14ac:dyDescent="0.25">
      <c r="A597" t="s">
        <v>135</v>
      </c>
      <c r="B597">
        <v>2014</v>
      </c>
      <c r="H597">
        <v>290838.44405365002</v>
      </c>
      <c r="K597">
        <v>353189.72892379801</v>
      </c>
      <c r="Q597">
        <v>1128779.4653012799</v>
      </c>
      <c r="R597">
        <v>-1883798.5121998801</v>
      </c>
      <c r="S597">
        <v>-1883798.5121998801</v>
      </c>
      <c r="T597">
        <v>0</v>
      </c>
      <c r="U597">
        <v>0</v>
      </c>
      <c r="V597">
        <v>1891612.5556097</v>
      </c>
      <c r="W597">
        <v>52885.093473672903</v>
      </c>
      <c r="X597">
        <v>660638.992148638</v>
      </c>
      <c r="Y597">
        <v>1178088.4699873901</v>
      </c>
    </row>
    <row r="598" spans="1:26" x14ac:dyDescent="0.25">
      <c r="A598" t="s">
        <v>135</v>
      </c>
      <c r="B598">
        <v>2015</v>
      </c>
      <c r="H598">
        <v>244440.50950241101</v>
      </c>
      <c r="K598">
        <v>314108.60899472202</v>
      </c>
      <c r="Q598">
        <v>852243.61989784206</v>
      </c>
      <c r="R598">
        <v>-1628717.9862062901</v>
      </c>
      <c r="S598">
        <v>-1628717.9862062901</v>
      </c>
      <c r="T598">
        <v>0</v>
      </c>
      <c r="U598">
        <v>0</v>
      </c>
      <c r="V598">
        <v>1640678.30958867</v>
      </c>
      <c r="W598">
        <v>378333.17052197497</v>
      </c>
      <c r="X598">
        <v>435534.57100725197</v>
      </c>
      <c r="Y598">
        <v>826810.56805944396</v>
      </c>
    </row>
    <row r="599" spans="1:26" x14ac:dyDescent="0.25">
      <c r="A599" t="s">
        <v>135</v>
      </c>
      <c r="B599">
        <v>2016</v>
      </c>
      <c r="H599">
        <v>994978.55448126805</v>
      </c>
      <c r="K599">
        <v>1031950.48154593</v>
      </c>
      <c r="Q599">
        <v>757758.205932379</v>
      </c>
      <c r="R599">
        <v>-2105241.3053751001</v>
      </c>
      <c r="S599">
        <v>-2162384.5069021001</v>
      </c>
      <c r="T599">
        <v>57143.201526999503</v>
      </c>
      <c r="V599">
        <v>2170900.34954846</v>
      </c>
      <c r="W599">
        <v>763097.62811064697</v>
      </c>
      <c r="X599">
        <v>612702.04325616395</v>
      </c>
      <c r="Y599">
        <v>795100.67818164802</v>
      </c>
    </row>
    <row r="600" spans="1:26" x14ac:dyDescent="0.25">
      <c r="A600" t="s">
        <v>135</v>
      </c>
      <c r="B600">
        <v>2017</v>
      </c>
      <c r="H600">
        <v>292246.88675284397</v>
      </c>
      <c r="K600">
        <v>1002746.09056354</v>
      </c>
      <c r="Q600">
        <v>1470937.78457165</v>
      </c>
      <c r="R600">
        <v>-1304254.7837507699</v>
      </c>
      <c r="S600">
        <v>-1367704.9462759499</v>
      </c>
      <c r="T600">
        <v>63450.162525177002</v>
      </c>
      <c r="V600">
        <v>1380679.73948359</v>
      </c>
      <c r="W600">
        <v>28271.826473474499</v>
      </c>
      <c r="X600">
        <v>655662.69835948898</v>
      </c>
      <c r="Y600">
        <v>696745.21465063095</v>
      </c>
    </row>
    <row r="601" spans="1:26" x14ac:dyDescent="0.25">
      <c r="A601" t="s">
        <v>135</v>
      </c>
      <c r="B601">
        <v>2018</v>
      </c>
      <c r="D601">
        <v>1788468.13</v>
      </c>
      <c r="E601">
        <v>602646.71</v>
      </c>
      <c r="F601">
        <v>1040409.46</v>
      </c>
      <c r="G601">
        <v>145411.96</v>
      </c>
      <c r="H601">
        <v>3624763.67</v>
      </c>
      <c r="I601">
        <v>698630.29</v>
      </c>
      <c r="J601">
        <v>796410.47</v>
      </c>
      <c r="K601">
        <v>2129722.9</v>
      </c>
      <c r="L601">
        <v>395541.6</v>
      </c>
      <c r="M601">
        <v>5413231.7999999998</v>
      </c>
      <c r="O601">
        <v>1551553.65</v>
      </c>
      <c r="P601">
        <v>138912.03</v>
      </c>
      <c r="Q601">
        <v>1412641.62</v>
      </c>
      <c r="R601">
        <v>1869230.43</v>
      </c>
      <c r="S601">
        <v>457701.26</v>
      </c>
      <c r="T601">
        <v>1411529.17</v>
      </c>
      <c r="U601">
        <v>1365064.25</v>
      </c>
      <c r="V601">
        <v>1992447.72</v>
      </c>
      <c r="W601">
        <v>89534.59</v>
      </c>
      <c r="X601">
        <v>591053.34</v>
      </c>
      <c r="Y601">
        <v>1311859.78</v>
      </c>
      <c r="Z601">
        <v>5413231.7999999998</v>
      </c>
    </row>
    <row r="602" spans="1:26" x14ac:dyDescent="0.25">
      <c r="A602" t="s">
        <v>135</v>
      </c>
      <c r="B602">
        <v>2019</v>
      </c>
      <c r="D602">
        <v>1692748.4</v>
      </c>
      <c r="E602">
        <v>580180.1</v>
      </c>
      <c r="F602">
        <v>1005960.6</v>
      </c>
      <c r="G602">
        <v>106607.7</v>
      </c>
      <c r="H602">
        <v>3485663.5</v>
      </c>
      <c r="I602">
        <v>652574.5</v>
      </c>
      <c r="J602">
        <v>715498.7</v>
      </c>
      <c r="K602">
        <v>2117590.2999999998</v>
      </c>
      <c r="L602">
        <v>455023</v>
      </c>
      <c r="M602">
        <v>5178411.9000000004</v>
      </c>
      <c r="O602">
        <v>1355745.8</v>
      </c>
      <c r="P602">
        <v>130668</v>
      </c>
      <c r="Q602">
        <v>1225077.8</v>
      </c>
      <c r="R602">
        <v>1807539.1</v>
      </c>
      <c r="S602">
        <v>448013.7</v>
      </c>
      <c r="T602">
        <v>1359525.4</v>
      </c>
      <c r="U602">
        <v>1359525.4</v>
      </c>
      <c r="V602">
        <v>2015127</v>
      </c>
      <c r="W602">
        <v>118600.8</v>
      </c>
      <c r="X602">
        <v>578786.30000000005</v>
      </c>
      <c r="Y602">
        <v>1317739.8999999999</v>
      </c>
      <c r="Z602">
        <v>5178411.9000000004</v>
      </c>
    </row>
    <row r="603" spans="1:26" x14ac:dyDescent="0.25">
      <c r="A603" t="s">
        <v>135</v>
      </c>
      <c r="B603">
        <v>2020</v>
      </c>
      <c r="D603">
        <v>2457512.9</v>
      </c>
      <c r="E603">
        <v>1155351.3799999999</v>
      </c>
      <c r="F603">
        <v>1203658.5900000001</v>
      </c>
      <c r="G603">
        <v>98502.92</v>
      </c>
      <c r="H603">
        <v>3650294.76</v>
      </c>
      <c r="I603">
        <v>693010.62</v>
      </c>
      <c r="J603">
        <v>790052.39</v>
      </c>
      <c r="K603">
        <v>2167231.75</v>
      </c>
      <c r="L603">
        <v>681131.69</v>
      </c>
      <c r="M603">
        <v>6107807.6600000001</v>
      </c>
      <c r="O603">
        <v>1268525.6000000001</v>
      </c>
      <c r="P603">
        <v>140496.01</v>
      </c>
      <c r="Q603">
        <v>1128029.5900000001</v>
      </c>
      <c r="R603">
        <v>2464582.19</v>
      </c>
      <c r="S603">
        <v>867910.59</v>
      </c>
      <c r="T603">
        <v>1596671.6</v>
      </c>
      <c r="U603">
        <v>1500403.73</v>
      </c>
      <c r="V603">
        <v>2374699.87</v>
      </c>
      <c r="W603">
        <v>164776.06</v>
      </c>
      <c r="X603">
        <v>629342.51</v>
      </c>
      <c r="Y603">
        <v>1580581.29</v>
      </c>
      <c r="Z603">
        <v>6107807.6600000001</v>
      </c>
    </row>
    <row r="604" spans="1:26" x14ac:dyDescent="0.25">
      <c r="A604" t="s">
        <v>722</v>
      </c>
      <c r="B604">
        <v>2011</v>
      </c>
      <c r="D604">
        <v>259371601</v>
      </c>
      <c r="E604">
        <v>78053062</v>
      </c>
      <c r="F604">
        <v>52016024</v>
      </c>
      <c r="G604">
        <v>129302515</v>
      </c>
      <c r="H604">
        <v>149172678</v>
      </c>
      <c r="I604">
        <v>37832474</v>
      </c>
      <c r="J604">
        <v>13324620</v>
      </c>
      <c r="K604">
        <v>98015584</v>
      </c>
      <c r="L604">
        <v>34200166</v>
      </c>
      <c r="M604">
        <v>408544279</v>
      </c>
      <c r="O604">
        <v>107959901</v>
      </c>
      <c r="P604">
        <v>1571405</v>
      </c>
      <c r="Q604">
        <v>106388496</v>
      </c>
      <c r="R604">
        <v>161370531</v>
      </c>
      <c r="S604">
        <v>83917795</v>
      </c>
      <c r="T604">
        <v>77452735</v>
      </c>
      <c r="U604">
        <v>50588433</v>
      </c>
      <c r="V604">
        <v>139213847</v>
      </c>
      <c r="W604">
        <v>59136825</v>
      </c>
      <c r="X604">
        <v>22783398</v>
      </c>
      <c r="Y604">
        <v>57293624</v>
      </c>
      <c r="Z604">
        <v>408544279</v>
      </c>
    </row>
    <row r="605" spans="1:26" x14ac:dyDescent="0.25">
      <c r="A605" t="s">
        <v>722</v>
      </c>
      <c r="B605">
        <v>2012</v>
      </c>
      <c r="D605">
        <v>278772646</v>
      </c>
      <c r="E605">
        <v>81702019</v>
      </c>
      <c r="F605">
        <v>58458668</v>
      </c>
      <c r="G605">
        <v>138611958</v>
      </c>
      <c r="H605">
        <v>168514983</v>
      </c>
      <c r="I605">
        <v>39516730</v>
      </c>
      <c r="J605">
        <v>15353520</v>
      </c>
      <c r="K605">
        <v>113644733</v>
      </c>
      <c r="L605">
        <v>43676096</v>
      </c>
      <c r="M605">
        <v>447287629</v>
      </c>
      <c r="O605">
        <v>124172782</v>
      </c>
      <c r="P605">
        <v>1642508</v>
      </c>
      <c r="Q605">
        <v>122530274</v>
      </c>
      <c r="R605">
        <v>159519114</v>
      </c>
      <c r="S605">
        <v>84838093</v>
      </c>
      <c r="T605">
        <v>74681021</v>
      </c>
      <c r="U605">
        <v>49309719</v>
      </c>
      <c r="V605">
        <v>163595733</v>
      </c>
      <c r="W605">
        <v>69859688</v>
      </c>
      <c r="X605">
        <v>24856898</v>
      </c>
      <c r="Y605">
        <v>68879148</v>
      </c>
      <c r="Z605">
        <v>447287629</v>
      </c>
    </row>
    <row r="606" spans="1:26" x14ac:dyDescent="0.25">
      <c r="A606" t="s">
        <v>722</v>
      </c>
      <c r="B606">
        <v>2013</v>
      </c>
      <c r="D606">
        <v>267232041</v>
      </c>
      <c r="E606">
        <v>72767119</v>
      </c>
      <c r="F606">
        <v>56053811</v>
      </c>
      <c r="G606">
        <v>138411111</v>
      </c>
      <c r="H606">
        <v>159171017</v>
      </c>
      <c r="I606">
        <v>38202889</v>
      </c>
      <c r="J606">
        <v>13928162</v>
      </c>
      <c r="K606">
        <v>107039965</v>
      </c>
      <c r="L606">
        <v>36403592</v>
      </c>
      <c r="M606">
        <v>426403057</v>
      </c>
      <c r="O606">
        <v>109498519</v>
      </c>
      <c r="P606">
        <v>1478775</v>
      </c>
      <c r="Q606">
        <v>108019744</v>
      </c>
      <c r="R606">
        <v>158214305</v>
      </c>
      <c r="S606">
        <v>83063907</v>
      </c>
      <c r="T606">
        <v>75150399</v>
      </c>
      <c r="U606">
        <v>55503823</v>
      </c>
      <c r="V606">
        <v>158690233</v>
      </c>
      <c r="W606">
        <v>67354659</v>
      </c>
      <c r="X606">
        <v>23711385</v>
      </c>
      <c r="Y606">
        <v>67624189</v>
      </c>
      <c r="Z606">
        <v>426403057</v>
      </c>
    </row>
    <row r="607" spans="1:26" x14ac:dyDescent="0.25">
      <c r="A607" t="s">
        <v>722</v>
      </c>
      <c r="B607">
        <v>2014</v>
      </c>
      <c r="D607">
        <v>257529793</v>
      </c>
      <c r="E607">
        <v>66569646</v>
      </c>
      <c r="F607">
        <v>54621165</v>
      </c>
      <c r="G607">
        <v>136338982</v>
      </c>
      <c r="H607">
        <v>158282818</v>
      </c>
      <c r="I607">
        <v>38156755</v>
      </c>
      <c r="J607">
        <v>12119408</v>
      </c>
      <c r="K607">
        <v>108006655</v>
      </c>
      <c r="L607">
        <v>39060376</v>
      </c>
      <c r="M607">
        <v>415812610</v>
      </c>
      <c r="O607">
        <v>96099543</v>
      </c>
      <c r="P607">
        <v>1396802</v>
      </c>
      <c r="Q607">
        <v>94702741</v>
      </c>
      <c r="R607">
        <v>158053102</v>
      </c>
      <c r="S607">
        <v>79792996</v>
      </c>
      <c r="T607">
        <v>78260106</v>
      </c>
      <c r="U607">
        <v>57379930</v>
      </c>
      <c r="V607">
        <v>161659965</v>
      </c>
      <c r="W607">
        <v>67330648</v>
      </c>
      <c r="X607">
        <v>22274801</v>
      </c>
      <c r="Y607">
        <v>72054517</v>
      </c>
      <c r="Z607">
        <v>415812610</v>
      </c>
    </row>
    <row r="608" spans="1:26" x14ac:dyDescent="0.25">
      <c r="A608" t="s">
        <v>722</v>
      </c>
      <c r="B608">
        <v>2015</v>
      </c>
      <c r="D608">
        <v>267751829</v>
      </c>
      <c r="E608">
        <v>65985578</v>
      </c>
      <c r="F608">
        <v>56956162</v>
      </c>
      <c r="G608">
        <v>144810089</v>
      </c>
      <c r="H608">
        <v>164146492</v>
      </c>
      <c r="I608">
        <v>41085639</v>
      </c>
      <c r="J608">
        <v>12846311</v>
      </c>
      <c r="K608">
        <v>110214542</v>
      </c>
      <c r="L608">
        <v>38775052</v>
      </c>
      <c r="M608">
        <v>431898321</v>
      </c>
      <c r="O608">
        <v>97936390</v>
      </c>
      <c r="P608">
        <v>1352410</v>
      </c>
      <c r="Q608">
        <v>96583980</v>
      </c>
      <c r="R608">
        <v>146843447</v>
      </c>
      <c r="S608">
        <v>69947939</v>
      </c>
      <c r="T608">
        <v>76895509</v>
      </c>
      <c r="U608">
        <v>57442101</v>
      </c>
      <c r="V608">
        <v>187118483</v>
      </c>
      <c r="W608">
        <v>68764185</v>
      </c>
      <c r="X608">
        <v>24027145</v>
      </c>
      <c r="Y608">
        <v>94327153</v>
      </c>
      <c r="Z608">
        <v>431898321</v>
      </c>
    </row>
    <row r="609" spans="1:26" x14ac:dyDescent="0.25">
      <c r="A609" t="s">
        <v>722</v>
      </c>
      <c r="B609">
        <v>2016</v>
      </c>
      <c r="D609">
        <v>314313632</v>
      </c>
      <c r="E609">
        <v>76059579</v>
      </c>
      <c r="F609">
        <v>66252906</v>
      </c>
      <c r="G609">
        <v>172001146</v>
      </c>
      <c r="H609">
        <v>192022253</v>
      </c>
      <c r="I609">
        <v>48469692</v>
      </c>
      <c r="J609">
        <v>16019044</v>
      </c>
      <c r="K609">
        <v>127533517</v>
      </c>
      <c r="L609">
        <v>41251108</v>
      </c>
      <c r="M609">
        <v>506335885</v>
      </c>
      <c r="O609">
        <v>130816000</v>
      </c>
      <c r="P609">
        <v>1538701</v>
      </c>
      <c r="Q609">
        <v>129277298</v>
      </c>
      <c r="R609">
        <v>183164227</v>
      </c>
      <c r="S609">
        <v>97896426</v>
      </c>
      <c r="T609">
        <v>85267801</v>
      </c>
      <c r="U609">
        <v>64245279</v>
      </c>
      <c r="V609">
        <v>192355659</v>
      </c>
      <c r="W609">
        <v>54137582</v>
      </c>
      <c r="X609">
        <v>27639058</v>
      </c>
      <c r="Y609">
        <v>110579019</v>
      </c>
      <c r="Z609">
        <v>506335885</v>
      </c>
    </row>
    <row r="610" spans="1:26" x14ac:dyDescent="0.25">
      <c r="A610" t="s">
        <v>722</v>
      </c>
      <c r="B610">
        <v>2017</v>
      </c>
      <c r="D610">
        <v>314440058</v>
      </c>
      <c r="E610">
        <v>73981922</v>
      </c>
      <c r="F610">
        <v>65986383</v>
      </c>
      <c r="G610">
        <v>174471753</v>
      </c>
      <c r="H610">
        <v>210148826</v>
      </c>
      <c r="I610">
        <v>52378051</v>
      </c>
      <c r="J610">
        <v>20481770</v>
      </c>
      <c r="K610">
        <v>137289004</v>
      </c>
      <c r="L610">
        <v>52690637</v>
      </c>
      <c r="M610">
        <v>524588884</v>
      </c>
      <c r="O610">
        <v>134356658</v>
      </c>
      <c r="P610">
        <v>1469036</v>
      </c>
      <c r="Q610">
        <v>132887622</v>
      </c>
      <c r="R610">
        <v>197908770</v>
      </c>
      <c r="S610">
        <v>115789328</v>
      </c>
      <c r="T610">
        <v>82119441</v>
      </c>
      <c r="U610">
        <v>61802551</v>
      </c>
      <c r="V610">
        <v>192323457</v>
      </c>
      <c r="W610">
        <v>55181013</v>
      </c>
      <c r="X610">
        <v>27030029</v>
      </c>
      <c r="Y610">
        <v>110112415</v>
      </c>
      <c r="Z610">
        <v>524588884</v>
      </c>
    </row>
    <row r="611" spans="1:26" x14ac:dyDescent="0.25">
      <c r="A611" t="s">
        <v>722</v>
      </c>
      <c r="B611">
        <v>2018</v>
      </c>
      <c r="D611">
        <v>337702983</v>
      </c>
      <c r="E611">
        <v>74384798</v>
      </c>
      <c r="F611">
        <v>74316271</v>
      </c>
      <c r="G611">
        <v>189001915</v>
      </c>
      <c r="H611">
        <v>210595907</v>
      </c>
      <c r="I611">
        <v>52508833</v>
      </c>
      <c r="J611">
        <v>20154917</v>
      </c>
      <c r="K611">
        <v>137932157</v>
      </c>
      <c r="L611">
        <v>47960187</v>
      </c>
      <c r="M611">
        <v>548298890</v>
      </c>
      <c r="O611">
        <v>138909515</v>
      </c>
      <c r="P611">
        <v>1441322</v>
      </c>
      <c r="Q611">
        <v>137468193</v>
      </c>
      <c r="R611">
        <v>220743578</v>
      </c>
      <c r="S611">
        <v>127568794</v>
      </c>
      <c r="T611">
        <v>93174784</v>
      </c>
      <c r="U611">
        <v>70966292</v>
      </c>
      <c r="V611">
        <v>188645797</v>
      </c>
      <c r="W611">
        <v>55066814</v>
      </c>
      <c r="X611">
        <v>25551730</v>
      </c>
      <c r="Y611">
        <v>108027253</v>
      </c>
      <c r="Z611">
        <v>548298890</v>
      </c>
    </row>
    <row r="612" spans="1:26" x14ac:dyDescent="0.25">
      <c r="A612" t="s">
        <v>722</v>
      </c>
      <c r="B612">
        <v>2019</v>
      </c>
      <c r="D612">
        <v>370792595</v>
      </c>
      <c r="E612">
        <v>83403485</v>
      </c>
      <c r="F612">
        <v>78392012</v>
      </c>
      <c r="G612">
        <v>208997098</v>
      </c>
      <c r="H612">
        <v>239215646</v>
      </c>
      <c r="I612">
        <v>53775173</v>
      </c>
      <c r="J612">
        <v>19931774</v>
      </c>
      <c r="K612">
        <v>165508699</v>
      </c>
      <c r="L612">
        <v>67577586</v>
      </c>
      <c r="M612">
        <v>610008241</v>
      </c>
      <c r="O612">
        <v>158029529</v>
      </c>
      <c r="P612">
        <v>1574368</v>
      </c>
      <c r="Q612">
        <v>156455161</v>
      </c>
      <c r="R612">
        <v>249004217</v>
      </c>
      <c r="S612">
        <v>140882043</v>
      </c>
      <c r="T612">
        <v>108122173</v>
      </c>
      <c r="U612">
        <v>83159292</v>
      </c>
      <c r="V612">
        <v>202974495</v>
      </c>
      <c r="W612">
        <v>55942230</v>
      </c>
      <c r="X612">
        <v>27826931</v>
      </c>
      <c r="Y612">
        <v>119205334</v>
      </c>
      <c r="Z612">
        <v>610008241</v>
      </c>
    </row>
    <row r="613" spans="1:26" x14ac:dyDescent="0.25">
      <c r="A613" t="s">
        <v>722</v>
      </c>
      <c r="B613">
        <v>2020</v>
      </c>
      <c r="D613">
        <v>371789564</v>
      </c>
      <c r="E613">
        <v>87990567</v>
      </c>
      <c r="F613">
        <v>72140961</v>
      </c>
      <c r="G613">
        <v>211658036</v>
      </c>
      <c r="H613">
        <v>226913026</v>
      </c>
      <c r="I613">
        <v>49521805</v>
      </c>
      <c r="J613">
        <v>17579086</v>
      </c>
      <c r="K613">
        <v>159812135</v>
      </c>
      <c r="L613">
        <v>70510017</v>
      </c>
      <c r="M613">
        <v>598702590</v>
      </c>
      <c r="O613">
        <v>165534030</v>
      </c>
      <c r="P613">
        <v>1453126</v>
      </c>
      <c r="Q613">
        <v>164080905</v>
      </c>
      <c r="R613">
        <v>246977036</v>
      </c>
      <c r="S613">
        <v>149069423</v>
      </c>
      <c r="T613">
        <v>97907613</v>
      </c>
      <c r="U613">
        <v>73646187</v>
      </c>
      <c r="V613">
        <v>186191523</v>
      </c>
      <c r="W613">
        <v>44140822</v>
      </c>
      <c r="X613">
        <v>26756544</v>
      </c>
      <c r="Y613">
        <v>115294157</v>
      </c>
      <c r="Z613">
        <v>598702590</v>
      </c>
    </row>
    <row r="614" spans="1:26" x14ac:dyDescent="0.25">
      <c r="A614" t="s">
        <v>723</v>
      </c>
      <c r="B614">
        <v>2011</v>
      </c>
      <c r="D614">
        <v>1358565.1</v>
      </c>
      <c r="E614">
        <v>341594.7</v>
      </c>
      <c r="F614">
        <v>871512.7</v>
      </c>
      <c r="G614">
        <v>145457.60000000001</v>
      </c>
      <c r="H614">
        <v>2609040.4</v>
      </c>
      <c r="I614">
        <v>160976.70000000001</v>
      </c>
      <c r="J614">
        <v>1322759</v>
      </c>
      <c r="K614">
        <v>1125304.7</v>
      </c>
      <c r="L614">
        <v>477075.1</v>
      </c>
      <c r="M614">
        <v>3967605.6</v>
      </c>
      <c r="O614">
        <v>1566842.9</v>
      </c>
      <c r="P614">
        <v>0</v>
      </c>
      <c r="Q614">
        <v>1566842.9</v>
      </c>
      <c r="R614">
        <v>661912.6</v>
      </c>
      <c r="S614">
        <v>222697</v>
      </c>
      <c r="T614">
        <v>439215.6</v>
      </c>
      <c r="U614">
        <v>439215.6</v>
      </c>
      <c r="V614">
        <v>1738850.1</v>
      </c>
      <c r="W614">
        <v>334509.40000000002</v>
      </c>
      <c r="X614">
        <v>434787.9</v>
      </c>
      <c r="Y614">
        <v>969552.8</v>
      </c>
      <c r="Z614">
        <v>3967605.6</v>
      </c>
    </row>
    <row r="615" spans="1:26" x14ac:dyDescent="0.25">
      <c r="A615" t="s">
        <v>723</v>
      </c>
      <c r="B615">
        <v>2012</v>
      </c>
      <c r="D615">
        <v>1486685.4</v>
      </c>
      <c r="E615">
        <v>332841.09999999998</v>
      </c>
      <c r="F615">
        <v>878419.5</v>
      </c>
      <c r="G615">
        <v>275424.7</v>
      </c>
      <c r="H615">
        <v>2971776.9</v>
      </c>
      <c r="I615">
        <v>185792.6</v>
      </c>
      <c r="J615">
        <v>1460999.3</v>
      </c>
      <c r="K615">
        <v>1324985</v>
      </c>
      <c r="L615">
        <v>256932</v>
      </c>
      <c r="M615">
        <v>4458462.2</v>
      </c>
      <c r="O615">
        <v>1753341.4</v>
      </c>
      <c r="P615">
        <v>0</v>
      </c>
      <c r="Q615">
        <v>1753341.4</v>
      </c>
      <c r="R615">
        <v>777879.9</v>
      </c>
      <c r="S615">
        <v>296543.09999999998</v>
      </c>
      <c r="T615">
        <v>481336.9</v>
      </c>
      <c r="U615">
        <v>481336.9</v>
      </c>
      <c r="V615">
        <v>1927240.9</v>
      </c>
      <c r="W615">
        <v>394107.4</v>
      </c>
      <c r="X615">
        <v>446473.1</v>
      </c>
      <c r="Y615">
        <v>1086660.3999999999</v>
      </c>
      <c r="Z615">
        <v>4458462.2</v>
      </c>
    </row>
    <row r="616" spans="1:26" x14ac:dyDescent="0.25">
      <c r="A616" t="s">
        <v>723</v>
      </c>
      <c r="B616">
        <v>2013</v>
      </c>
      <c r="D616">
        <v>2732140.4569999999</v>
      </c>
      <c r="E616">
        <v>332484.45199999999</v>
      </c>
      <c r="F616">
        <v>1038986.3320000001</v>
      </c>
      <c r="G616">
        <v>1360669.673</v>
      </c>
      <c r="H616">
        <v>2277870.4449999998</v>
      </c>
      <c r="I616">
        <v>211556.693</v>
      </c>
      <c r="J616">
        <v>599523.71600000001</v>
      </c>
      <c r="K616">
        <v>1466790.0360000001</v>
      </c>
      <c r="L616">
        <v>233149.261</v>
      </c>
      <c r="M616">
        <v>5010010.9019999998</v>
      </c>
      <c r="O616">
        <v>1992167.8219999999</v>
      </c>
      <c r="P616">
        <v>1993591.0530000001</v>
      </c>
      <c r="Q616">
        <v>-1423.231</v>
      </c>
      <c r="R616">
        <v>940089.69400000002</v>
      </c>
      <c r="S616">
        <v>419167.78100000002</v>
      </c>
      <c r="T616">
        <v>520921.913</v>
      </c>
      <c r="U616">
        <v>520921.913</v>
      </c>
      <c r="V616">
        <v>2077753.3870000001</v>
      </c>
      <c r="W616">
        <v>297680.10700000002</v>
      </c>
      <c r="X616">
        <v>489231.57500000001</v>
      </c>
      <c r="Y616">
        <v>1290841.7050000001</v>
      </c>
      <c r="Z616">
        <v>5010010.9019999998</v>
      </c>
    </row>
    <row r="617" spans="1:26" x14ac:dyDescent="0.25">
      <c r="A617" t="s">
        <v>723</v>
      </c>
      <c r="B617">
        <v>2014</v>
      </c>
      <c r="D617">
        <v>2686888.4</v>
      </c>
      <c r="E617">
        <v>287137.2</v>
      </c>
      <c r="F617">
        <v>1007141.4</v>
      </c>
      <c r="G617">
        <v>1392609.8</v>
      </c>
      <c r="H617">
        <v>2362292.5</v>
      </c>
      <c r="I617">
        <v>243344.6</v>
      </c>
      <c r="J617">
        <v>521819.2</v>
      </c>
      <c r="K617">
        <v>1597128.7</v>
      </c>
      <c r="L617">
        <v>287319.3</v>
      </c>
      <c r="M617">
        <v>5049180.9000000004</v>
      </c>
      <c r="O617">
        <v>1911656</v>
      </c>
      <c r="P617">
        <v>0</v>
      </c>
      <c r="Q617">
        <v>1911656</v>
      </c>
      <c r="R617">
        <v>1106144</v>
      </c>
      <c r="S617">
        <v>616683</v>
      </c>
      <c r="T617">
        <v>489461</v>
      </c>
      <c r="U617">
        <v>489461</v>
      </c>
      <c r="V617">
        <v>2031380.9</v>
      </c>
      <c r="W617">
        <v>256302.7</v>
      </c>
      <c r="X617">
        <v>447507.8</v>
      </c>
      <c r="Y617">
        <v>1327570.3999999999</v>
      </c>
      <c r="Z617">
        <v>5049180.9000000004</v>
      </c>
    </row>
    <row r="618" spans="1:26" x14ac:dyDescent="0.25">
      <c r="A618" t="s">
        <v>723</v>
      </c>
      <c r="B618">
        <v>2015</v>
      </c>
      <c r="D618">
        <v>2715512.6801999998</v>
      </c>
      <c r="E618">
        <v>244458.86120000001</v>
      </c>
      <c r="F618">
        <v>1057904.9705000001</v>
      </c>
      <c r="G618">
        <v>1413148.8485999999</v>
      </c>
      <c r="H618">
        <v>2193732.5501999999</v>
      </c>
      <c r="I618">
        <v>234243.58970000001</v>
      </c>
      <c r="J618">
        <v>522346.25400000002</v>
      </c>
      <c r="K618">
        <v>1437142.7065000001</v>
      </c>
      <c r="L618">
        <v>305219.2047</v>
      </c>
      <c r="M618">
        <v>4909245.2303999998</v>
      </c>
      <c r="O618">
        <v>1901532.0193</v>
      </c>
      <c r="P618">
        <v>1901208.6754000001</v>
      </c>
      <c r="Q618">
        <v>323.34390000000002</v>
      </c>
      <c r="R618">
        <v>1209526.0333</v>
      </c>
      <c r="S618">
        <v>694373.90839999996</v>
      </c>
      <c r="T618">
        <v>515152.12479999999</v>
      </c>
      <c r="U618">
        <v>515152.12479999999</v>
      </c>
      <c r="V618">
        <v>1798187.1777999999</v>
      </c>
      <c r="W618">
        <v>235138.50109999999</v>
      </c>
      <c r="X618">
        <v>343980.18859999999</v>
      </c>
      <c r="Y618">
        <v>1219068.4882</v>
      </c>
      <c r="Z618">
        <v>4909245.2303999998</v>
      </c>
    </row>
    <row r="619" spans="1:26" x14ac:dyDescent="0.25">
      <c r="A619" t="s">
        <v>723</v>
      </c>
      <c r="B619">
        <v>2016</v>
      </c>
      <c r="D619">
        <v>2880651.71</v>
      </c>
      <c r="E619">
        <v>246611.86300000001</v>
      </c>
      <c r="F619">
        <v>1116459.0360000001</v>
      </c>
      <c r="G619">
        <v>1517580.8119999999</v>
      </c>
      <c r="H619">
        <v>2309722.9279999998</v>
      </c>
      <c r="I619">
        <v>278192.685</v>
      </c>
      <c r="J619">
        <v>497618.266</v>
      </c>
      <c r="K619">
        <v>1533911.976</v>
      </c>
      <c r="L619">
        <v>272348.75699999998</v>
      </c>
      <c r="M619">
        <v>5190374.6370000001</v>
      </c>
      <c r="O619">
        <v>1939413.5360000001</v>
      </c>
      <c r="P619">
        <v>1939096.2520000001</v>
      </c>
      <c r="Q619">
        <v>317.28399999999999</v>
      </c>
      <c r="R619">
        <v>1359505.933</v>
      </c>
      <c r="S619">
        <v>803902.70499999996</v>
      </c>
      <c r="T619">
        <v>555603.22900000005</v>
      </c>
      <c r="U619">
        <v>555603.22900000005</v>
      </c>
      <c r="V619">
        <v>1891455.1680000001</v>
      </c>
      <c r="W619">
        <v>164450.07199999999</v>
      </c>
      <c r="X619">
        <v>234369.55</v>
      </c>
      <c r="Y619">
        <v>1492635.5460000001</v>
      </c>
      <c r="Z619">
        <v>5190374.6370000001</v>
      </c>
    </row>
    <row r="620" spans="1:26" x14ac:dyDescent="0.25">
      <c r="A620" t="s">
        <v>723</v>
      </c>
      <c r="B620">
        <v>2017</v>
      </c>
      <c r="D620">
        <v>3348305.2919999999</v>
      </c>
      <c r="E620">
        <v>321347.52399999998</v>
      </c>
      <c r="F620">
        <v>1337665.1640000001</v>
      </c>
      <c r="G620">
        <v>1689292.6040000001</v>
      </c>
      <c r="H620">
        <v>2720415.5980000002</v>
      </c>
      <c r="I620">
        <v>284150.04800000001</v>
      </c>
      <c r="J620">
        <v>548773.1</v>
      </c>
      <c r="K620">
        <v>1887492.449</v>
      </c>
      <c r="L620">
        <v>322911.40999999997</v>
      </c>
      <c r="M620">
        <v>6068720.8890000004</v>
      </c>
      <c r="O620">
        <v>2040728.155</v>
      </c>
      <c r="P620">
        <v>2040395.949</v>
      </c>
      <c r="Q620">
        <v>332.20600000000002</v>
      </c>
      <c r="R620">
        <v>1824614.372</v>
      </c>
      <c r="S620">
        <v>1194156.977</v>
      </c>
      <c r="T620">
        <v>630457.39399999997</v>
      </c>
      <c r="U620">
        <v>630457.39399999997</v>
      </c>
      <c r="V620">
        <v>2203378.3620000002</v>
      </c>
      <c r="W620">
        <v>256315.50399999999</v>
      </c>
      <c r="X620">
        <v>168556.758</v>
      </c>
      <c r="Y620">
        <v>1778506.1</v>
      </c>
      <c r="Z620">
        <v>6068720.8890000004</v>
      </c>
    </row>
    <row r="621" spans="1:26" x14ac:dyDescent="0.25">
      <c r="A621" t="s">
        <v>723</v>
      </c>
      <c r="B621">
        <v>2018</v>
      </c>
      <c r="D621">
        <v>3150457.6375000002</v>
      </c>
      <c r="E621">
        <v>293327.39279999997</v>
      </c>
      <c r="F621">
        <v>1401819.6264</v>
      </c>
      <c r="G621">
        <v>1455310.6183</v>
      </c>
      <c r="H621">
        <v>2832965.0074999998</v>
      </c>
      <c r="I621">
        <v>311220.31679999997</v>
      </c>
      <c r="J621">
        <v>514627.37929999997</v>
      </c>
      <c r="K621">
        <v>2007117.3114</v>
      </c>
      <c r="L621">
        <v>295774.25900000002</v>
      </c>
      <c r="M621">
        <v>5983422.6451000003</v>
      </c>
      <c r="O621">
        <v>1657761.6054</v>
      </c>
      <c r="P621">
        <v>1657455.8902</v>
      </c>
      <c r="Q621">
        <v>305.71519999999998</v>
      </c>
      <c r="R621">
        <v>1788147.4010999999</v>
      </c>
      <c r="S621">
        <v>1179459.3692999999</v>
      </c>
      <c r="T621">
        <v>608688.03170000005</v>
      </c>
      <c r="U621">
        <v>608688.03170000005</v>
      </c>
      <c r="V621">
        <v>2537513.6387</v>
      </c>
      <c r="W621">
        <v>320920.76169999997</v>
      </c>
      <c r="X621">
        <v>176806.40909999999</v>
      </c>
      <c r="Y621">
        <v>2039786.4679</v>
      </c>
      <c r="Z621">
        <v>5983422.6451000003</v>
      </c>
    </row>
    <row r="622" spans="1:26" x14ac:dyDescent="0.25">
      <c r="A622" t="s">
        <v>723</v>
      </c>
      <c r="B622">
        <v>2019</v>
      </c>
      <c r="D622">
        <v>3056210.4249999998</v>
      </c>
      <c r="E622">
        <v>283240.55800000002</v>
      </c>
      <c r="F622">
        <v>1410752.0549999999</v>
      </c>
      <c r="G622">
        <v>1362217.8119999999</v>
      </c>
      <c r="H622">
        <v>2934306.9369999999</v>
      </c>
      <c r="I622">
        <v>319493.79499999998</v>
      </c>
      <c r="J622">
        <v>493207.36099999998</v>
      </c>
      <c r="K622">
        <v>2121605.781</v>
      </c>
      <c r="L622">
        <v>278362.75599999999</v>
      </c>
      <c r="M622">
        <v>5990517.3619999997</v>
      </c>
      <c r="O622">
        <v>1547940.5220000001</v>
      </c>
      <c r="P622">
        <v>1544137.814</v>
      </c>
      <c r="Q622">
        <v>3802.7089999999998</v>
      </c>
      <c r="R622">
        <v>1667368.037</v>
      </c>
      <c r="S622">
        <v>1045252.79</v>
      </c>
      <c r="T622">
        <v>622115.24800000002</v>
      </c>
      <c r="U622">
        <v>622115.24800000002</v>
      </c>
      <c r="V622">
        <v>2775208.8029999998</v>
      </c>
      <c r="W622">
        <v>594742.48699999996</v>
      </c>
      <c r="X622">
        <v>151348.92199999999</v>
      </c>
      <c r="Y622">
        <v>2029117.3940000001</v>
      </c>
      <c r="Z622">
        <v>5990517.3619999997</v>
      </c>
    </row>
    <row r="623" spans="1:26" x14ac:dyDescent="0.25">
      <c r="A623" t="s">
        <v>723</v>
      </c>
      <c r="B623">
        <v>2020</v>
      </c>
      <c r="D623">
        <v>3290907.3</v>
      </c>
      <c r="E623">
        <v>300330.09899999999</v>
      </c>
      <c r="F623">
        <v>1458000.12</v>
      </c>
      <c r="G623">
        <v>1532577.08</v>
      </c>
      <c r="H623">
        <v>3466165.3029999998</v>
      </c>
      <c r="I623">
        <v>328051.5</v>
      </c>
      <c r="J623">
        <v>481629.11200000002</v>
      </c>
      <c r="K623">
        <v>2656484.6910000001</v>
      </c>
      <c r="L623">
        <v>552319.84900000005</v>
      </c>
      <c r="M623">
        <v>6757072.6030000001</v>
      </c>
      <c r="O623">
        <v>1807160.182</v>
      </c>
      <c r="P623">
        <v>1802497.2050000001</v>
      </c>
      <c r="Q623">
        <v>4662.9769999999999</v>
      </c>
      <c r="R623">
        <v>1851597.129</v>
      </c>
      <c r="S623">
        <v>1102629.709</v>
      </c>
      <c r="T623">
        <v>748967.42</v>
      </c>
      <c r="U623">
        <v>748967.42</v>
      </c>
      <c r="V623">
        <v>3098315.2919999999</v>
      </c>
      <c r="W623">
        <v>519196.75699999998</v>
      </c>
      <c r="X623">
        <v>187279.89499999999</v>
      </c>
      <c r="Y623">
        <v>2391838.64</v>
      </c>
      <c r="Z623">
        <v>6757072.6030000001</v>
      </c>
    </row>
    <row r="624" spans="1:26" x14ac:dyDescent="0.25">
      <c r="A624" t="s">
        <v>404</v>
      </c>
      <c r="B624">
        <v>2011</v>
      </c>
      <c r="D624">
        <v>914344.17</v>
      </c>
      <c r="E624">
        <v>579744.34</v>
      </c>
      <c r="F624">
        <v>272192.21000000002</v>
      </c>
      <c r="G624">
        <v>62407.62</v>
      </c>
      <c r="H624">
        <v>1064755.76</v>
      </c>
      <c r="I624">
        <v>481844.86</v>
      </c>
      <c r="J624">
        <v>309663.17</v>
      </c>
      <c r="K624">
        <v>273247.73</v>
      </c>
      <c r="L624">
        <v>92226.06</v>
      </c>
      <c r="M624">
        <v>1979099.93</v>
      </c>
      <c r="O624">
        <v>667220.56000000006</v>
      </c>
      <c r="P624">
        <v>49873.32</v>
      </c>
      <c r="Q624">
        <v>617347.24</v>
      </c>
      <c r="R624">
        <v>436721.38</v>
      </c>
      <c r="S624">
        <v>4090.14</v>
      </c>
      <c r="T624">
        <v>432631.24</v>
      </c>
      <c r="U624">
        <v>105815.88</v>
      </c>
      <c r="V624">
        <v>875157.99</v>
      </c>
      <c r="W624">
        <v>112544.82</v>
      </c>
      <c r="X624">
        <v>208069.37</v>
      </c>
      <c r="Y624">
        <v>554543.80000000005</v>
      </c>
      <c r="Z624">
        <v>1979099.93</v>
      </c>
    </row>
    <row r="625" spans="1:26" x14ac:dyDescent="0.25">
      <c r="A625" t="s">
        <v>404</v>
      </c>
      <c r="B625">
        <v>2012</v>
      </c>
      <c r="D625">
        <v>1028256.93</v>
      </c>
      <c r="E625">
        <v>581842.28</v>
      </c>
      <c r="F625">
        <v>324778.03999999998</v>
      </c>
      <c r="G625">
        <v>121636.62</v>
      </c>
      <c r="H625">
        <v>1126448.8500000001</v>
      </c>
      <c r="I625">
        <v>501578.66</v>
      </c>
      <c r="J625">
        <v>327674.15000000002</v>
      </c>
      <c r="K625">
        <v>297196.03999999998</v>
      </c>
      <c r="L625">
        <v>77091.69</v>
      </c>
      <c r="M625">
        <v>2154705.79</v>
      </c>
      <c r="O625">
        <v>663484.99</v>
      </c>
      <c r="P625">
        <v>52129.98</v>
      </c>
      <c r="Q625">
        <v>611355.01</v>
      </c>
      <c r="R625">
        <v>320364.92</v>
      </c>
      <c r="S625">
        <v>171697.95</v>
      </c>
      <c r="T625">
        <v>148666.98000000001</v>
      </c>
      <c r="U625">
        <v>95985.36</v>
      </c>
      <c r="V625">
        <v>1170855.8700000001</v>
      </c>
      <c r="W625">
        <v>186868.05</v>
      </c>
      <c r="X625">
        <v>236515.64</v>
      </c>
      <c r="Y625">
        <v>747472.18</v>
      </c>
      <c r="Z625">
        <v>2154705.79</v>
      </c>
    </row>
    <row r="626" spans="1:26" x14ac:dyDescent="0.25">
      <c r="A626" t="s">
        <v>404</v>
      </c>
      <c r="B626">
        <v>2013</v>
      </c>
      <c r="D626">
        <v>801184.99</v>
      </c>
      <c r="E626">
        <v>410730.23</v>
      </c>
      <c r="F626">
        <v>276936.34999999998</v>
      </c>
      <c r="G626">
        <v>113518.41</v>
      </c>
      <c r="H626">
        <v>1139312</v>
      </c>
      <c r="I626">
        <v>513443.14</v>
      </c>
      <c r="J626">
        <v>312630.90000000002</v>
      </c>
      <c r="K626">
        <v>313237.95</v>
      </c>
      <c r="L626">
        <v>71631.94</v>
      </c>
      <c r="M626">
        <v>1940496.99</v>
      </c>
      <c r="O626">
        <v>424449.57</v>
      </c>
      <c r="P626">
        <v>45893</v>
      </c>
      <c r="Q626">
        <v>378556.57</v>
      </c>
      <c r="R626">
        <v>194256.1</v>
      </c>
      <c r="S626">
        <v>60462.21</v>
      </c>
      <c r="T626">
        <v>133793.89000000001</v>
      </c>
      <c r="U626">
        <v>122502.75</v>
      </c>
      <c r="V626">
        <v>1321791.32</v>
      </c>
      <c r="W626">
        <v>341405.09</v>
      </c>
      <c r="X626">
        <v>239906.28</v>
      </c>
      <c r="Y626">
        <v>740479.96</v>
      </c>
      <c r="Z626">
        <v>1940496.99</v>
      </c>
    </row>
    <row r="627" spans="1:26" x14ac:dyDescent="0.25">
      <c r="A627" t="s">
        <v>404</v>
      </c>
      <c r="B627">
        <v>2014</v>
      </c>
      <c r="D627">
        <v>561769.17000000004</v>
      </c>
      <c r="E627">
        <v>277291.87</v>
      </c>
      <c r="F627">
        <v>199776.44</v>
      </c>
      <c r="G627">
        <v>84700.86</v>
      </c>
      <c r="H627">
        <v>951414.87</v>
      </c>
      <c r="I627">
        <v>254864.66</v>
      </c>
      <c r="J627">
        <v>240384.95</v>
      </c>
      <c r="K627">
        <v>456165.27</v>
      </c>
      <c r="L627">
        <v>65866.350000000006</v>
      </c>
      <c r="M627">
        <v>1513184.04</v>
      </c>
      <c r="O627">
        <v>466725.66</v>
      </c>
      <c r="P627">
        <v>41152.86</v>
      </c>
      <c r="Q627">
        <v>425572.81</v>
      </c>
      <c r="R627">
        <v>349037.2</v>
      </c>
      <c r="S627">
        <v>275985.43</v>
      </c>
      <c r="T627">
        <v>73051.77</v>
      </c>
      <c r="U627">
        <v>55197.09</v>
      </c>
      <c r="V627">
        <v>697421.18</v>
      </c>
      <c r="W627">
        <v>27870.720000000001</v>
      </c>
      <c r="X627">
        <v>164393.69</v>
      </c>
      <c r="Y627">
        <v>505156.77</v>
      </c>
      <c r="Z627">
        <v>1513184.04</v>
      </c>
    </row>
    <row r="628" spans="1:26" x14ac:dyDescent="0.25">
      <c r="A628" t="s">
        <v>404</v>
      </c>
      <c r="B628">
        <v>2015</v>
      </c>
      <c r="D628">
        <v>524836.17099999997</v>
      </c>
      <c r="E628">
        <v>260784.231</v>
      </c>
      <c r="F628">
        <v>184256.603</v>
      </c>
      <c r="G628">
        <v>79795.337</v>
      </c>
      <c r="H628">
        <v>916328.74699999997</v>
      </c>
      <c r="I628">
        <v>156112.14499999999</v>
      </c>
      <c r="J628">
        <v>180145.61499999999</v>
      </c>
      <c r="K628">
        <v>580070.98800000001</v>
      </c>
      <c r="L628">
        <v>179723.97500000001</v>
      </c>
      <c r="M628">
        <v>1441164.9180000001</v>
      </c>
      <c r="O628">
        <v>580598.03799999994</v>
      </c>
      <c r="P628">
        <v>47750.71</v>
      </c>
      <c r="Q628">
        <v>532847.32700000005</v>
      </c>
      <c r="R628">
        <v>314754.12900000002</v>
      </c>
      <c r="S628">
        <v>260257.18100000001</v>
      </c>
      <c r="T628">
        <v>54496.947</v>
      </c>
      <c r="U628">
        <v>49226.449000000001</v>
      </c>
      <c r="V628">
        <v>545812.75199999998</v>
      </c>
      <c r="W628">
        <v>9170.6659999999993</v>
      </c>
      <c r="X628">
        <v>121643.08900000001</v>
      </c>
      <c r="Y628">
        <v>414998.99699999997</v>
      </c>
      <c r="Z628">
        <v>1441164.9180000001</v>
      </c>
    </row>
    <row r="629" spans="1:26" x14ac:dyDescent="0.25">
      <c r="A629" t="s">
        <v>404</v>
      </c>
      <c r="B629">
        <v>2016</v>
      </c>
      <c r="D629">
        <v>714782.55</v>
      </c>
      <c r="E629">
        <v>336283.6</v>
      </c>
      <c r="F629">
        <v>254851.16</v>
      </c>
      <c r="G629">
        <v>123647.79</v>
      </c>
      <c r="H629">
        <v>787819.89</v>
      </c>
      <c r="I629">
        <v>185051.92</v>
      </c>
      <c r="J629">
        <v>252212.7</v>
      </c>
      <c r="K629">
        <v>350555.27</v>
      </c>
      <c r="L629">
        <v>116092.2</v>
      </c>
      <c r="M629">
        <v>1502602.44</v>
      </c>
      <c r="O629">
        <v>638507.09</v>
      </c>
      <c r="P629">
        <v>54328.27</v>
      </c>
      <c r="Q629">
        <v>584178.81999999995</v>
      </c>
      <c r="R629">
        <v>374781.12</v>
      </c>
      <c r="S629">
        <v>298385.73</v>
      </c>
      <c r="T629">
        <v>76395.38</v>
      </c>
      <c r="U629">
        <v>55527.57</v>
      </c>
      <c r="V629">
        <v>489314.23</v>
      </c>
      <c r="W629">
        <v>66800.990000000005</v>
      </c>
      <c r="X629">
        <v>170180.61</v>
      </c>
      <c r="Y629">
        <v>252332.63</v>
      </c>
      <c r="Z629">
        <v>1502602.44</v>
      </c>
    </row>
    <row r="630" spans="1:26" x14ac:dyDescent="0.25">
      <c r="A630" t="s">
        <v>404</v>
      </c>
      <c r="B630">
        <v>2017</v>
      </c>
      <c r="D630">
        <v>759936.88</v>
      </c>
      <c r="E630">
        <v>344988.67</v>
      </c>
      <c r="F630">
        <v>307547.15000000002</v>
      </c>
      <c r="G630">
        <v>107401.05</v>
      </c>
      <c r="H630">
        <v>688946.85</v>
      </c>
      <c r="I630">
        <v>200146.1</v>
      </c>
      <c r="J630">
        <v>243427.12</v>
      </c>
      <c r="K630">
        <v>245373.62</v>
      </c>
      <c r="L630">
        <v>56334.03</v>
      </c>
      <c r="M630">
        <v>1448883.73</v>
      </c>
      <c r="O630">
        <v>599178.80000000005</v>
      </c>
      <c r="P630">
        <v>51868.53</v>
      </c>
      <c r="Q630">
        <v>547310.28</v>
      </c>
      <c r="R630">
        <v>368117.69</v>
      </c>
      <c r="S630">
        <v>306745.65000000002</v>
      </c>
      <c r="T630">
        <v>61372.03</v>
      </c>
      <c r="U630">
        <v>44769.52</v>
      </c>
      <c r="V630">
        <v>481587.24</v>
      </c>
      <c r="W630">
        <v>100531.05</v>
      </c>
      <c r="X630">
        <v>159384.07999999999</v>
      </c>
      <c r="Y630">
        <v>221672.11</v>
      </c>
      <c r="Z630">
        <v>1448883.73</v>
      </c>
    </row>
    <row r="631" spans="1:26" x14ac:dyDescent="0.25">
      <c r="A631" t="s">
        <v>404</v>
      </c>
      <c r="B631">
        <v>2018</v>
      </c>
      <c r="D631">
        <v>765035.3</v>
      </c>
      <c r="E631">
        <v>314664.3</v>
      </c>
      <c r="F631">
        <v>333425.08</v>
      </c>
      <c r="G631">
        <v>116945.92</v>
      </c>
      <c r="H631">
        <v>730659.26</v>
      </c>
      <c r="I631">
        <v>170869.12</v>
      </c>
      <c r="J631">
        <v>239059.49</v>
      </c>
      <c r="K631">
        <v>320730.65999999997</v>
      </c>
      <c r="L631">
        <v>63696.77</v>
      </c>
      <c r="M631">
        <v>1495694.57</v>
      </c>
      <c r="O631">
        <v>453404.18</v>
      </c>
      <c r="P631">
        <v>56057.65</v>
      </c>
      <c r="Q631">
        <v>397346.53</v>
      </c>
      <c r="R631">
        <v>504855.89</v>
      </c>
      <c r="S631">
        <v>433407.66</v>
      </c>
      <c r="T631">
        <v>71448.23</v>
      </c>
      <c r="U631">
        <v>49092.57</v>
      </c>
      <c r="V631">
        <v>537434.49</v>
      </c>
      <c r="W631">
        <v>33364.980000000003</v>
      </c>
      <c r="X631">
        <v>149187.5</v>
      </c>
      <c r="Y631">
        <v>354882.01</v>
      </c>
      <c r="Z631">
        <v>1495694.57</v>
      </c>
    </row>
    <row r="632" spans="1:26" x14ac:dyDescent="0.25">
      <c r="A632" t="s">
        <v>404</v>
      </c>
      <c r="B632">
        <v>2019</v>
      </c>
      <c r="D632">
        <v>884370.47</v>
      </c>
      <c r="E632">
        <v>367638.95</v>
      </c>
      <c r="F632">
        <v>384818.34</v>
      </c>
      <c r="G632">
        <v>131913.17000000001</v>
      </c>
      <c r="H632">
        <v>608395.82999999996</v>
      </c>
      <c r="I632">
        <v>200508.03</v>
      </c>
      <c r="J632">
        <v>257077.3</v>
      </c>
      <c r="K632">
        <v>150810.5</v>
      </c>
      <c r="L632">
        <v>83565.460000000006</v>
      </c>
      <c r="M632">
        <v>1492766.3</v>
      </c>
      <c r="O632">
        <v>508632.66</v>
      </c>
      <c r="P632">
        <v>61232.26</v>
      </c>
      <c r="Q632">
        <v>447400.4</v>
      </c>
      <c r="R632">
        <v>371688.38</v>
      </c>
      <c r="S632">
        <v>300025.78000000003</v>
      </c>
      <c r="T632">
        <v>71662.600000000006</v>
      </c>
      <c r="U632">
        <v>58778.06</v>
      </c>
      <c r="V632">
        <v>612445.26</v>
      </c>
      <c r="W632">
        <v>203084.93</v>
      </c>
      <c r="X632">
        <v>186887.22</v>
      </c>
      <c r="Y632">
        <v>222473.1</v>
      </c>
      <c r="Z632">
        <v>1492766.3</v>
      </c>
    </row>
    <row r="633" spans="1:26" x14ac:dyDescent="0.25">
      <c r="A633" t="s">
        <v>404</v>
      </c>
      <c r="B633">
        <v>2020</v>
      </c>
      <c r="D633">
        <v>841295.33</v>
      </c>
      <c r="E633">
        <v>388708.34</v>
      </c>
      <c r="F633">
        <v>366735.9</v>
      </c>
      <c r="G633">
        <v>85851.09</v>
      </c>
      <c r="H633">
        <v>619079.19999999995</v>
      </c>
      <c r="I633">
        <v>220857.01</v>
      </c>
      <c r="J633">
        <v>242942.71</v>
      </c>
      <c r="K633">
        <v>155279.47</v>
      </c>
      <c r="L633">
        <v>86077.61</v>
      </c>
      <c r="M633">
        <v>1460374.53</v>
      </c>
      <c r="O633">
        <v>665855.57999999996</v>
      </c>
      <c r="P633">
        <v>56516.74</v>
      </c>
      <c r="Q633">
        <v>609338.84</v>
      </c>
      <c r="R633">
        <v>327887.71999999997</v>
      </c>
      <c r="S633">
        <v>251890.26</v>
      </c>
      <c r="T633">
        <v>75997.460000000006</v>
      </c>
      <c r="U633">
        <v>57762.6</v>
      </c>
      <c r="V633">
        <v>466631.23</v>
      </c>
      <c r="W633">
        <v>67956</v>
      </c>
      <c r="X633">
        <v>168983.93</v>
      </c>
      <c r="Y633">
        <v>229691.29</v>
      </c>
      <c r="Z633">
        <v>1460374.53</v>
      </c>
    </row>
    <row r="634" spans="1:26" x14ac:dyDescent="0.25">
      <c r="A634" t="s">
        <v>412</v>
      </c>
      <c r="B634">
        <v>2011</v>
      </c>
      <c r="D634">
        <v>1042599.08</v>
      </c>
      <c r="E634">
        <v>448307.04</v>
      </c>
      <c r="F634">
        <v>509387.34</v>
      </c>
      <c r="G634">
        <v>84904.71</v>
      </c>
      <c r="H634">
        <v>731736.58</v>
      </c>
      <c r="I634">
        <v>475143.63</v>
      </c>
      <c r="J634">
        <v>195057.45</v>
      </c>
      <c r="K634">
        <v>61535.49</v>
      </c>
      <c r="L634">
        <v>24893.119999999999</v>
      </c>
      <c r="M634">
        <v>1774335.65</v>
      </c>
      <c r="O634">
        <v>1211417.6200000001</v>
      </c>
      <c r="P634">
        <v>92542.71</v>
      </c>
      <c r="Q634">
        <v>1118874.9099999999</v>
      </c>
      <c r="R634">
        <v>273297.87</v>
      </c>
      <c r="S634">
        <v>177864.35</v>
      </c>
      <c r="T634">
        <v>95433.52</v>
      </c>
      <c r="U634">
        <v>51266.6</v>
      </c>
      <c r="V634">
        <v>289620.15999999997</v>
      </c>
      <c r="W634">
        <v>129513.62</v>
      </c>
      <c r="X634">
        <v>67478.070000000007</v>
      </c>
      <c r="Y634">
        <v>92628.47</v>
      </c>
      <c r="Z634">
        <v>1774335.65</v>
      </c>
    </row>
    <row r="635" spans="1:26" x14ac:dyDescent="0.25">
      <c r="A635" t="s">
        <v>412</v>
      </c>
      <c r="B635">
        <v>2012</v>
      </c>
      <c r="D635">
        <v>1092311.99</v>
      </c>
      <c r="E635">
        <v>475464.02</v>
      </c>
      <c r="F635">
        <v>532862.16</v>
      </c>
      <c r="G635">
        <v>83985.81</v>
      </c>
      <c r="H635">
        <v>731419.46</v>
      </c>
      <c r="I635">
        <v>460360.12</v>
      </c>
      <c r="J635">
        <v>226107.58</v>
      </c>
      <c r="K635">
        <v>44951.76</v>
      </c>
      <c r="L635">
        <v>24299.74</v>
      </c>
      <c r="M635">
        <v>1823731.45</v>
      </c>
      <c r="O635">
        <v>1295452.04</v>
      </c>
      <c r="P635">
        <v>96730.07</v>
      </c>
      <c r="Q635">
        <v>1198721.96</v>
      </c>
      <c r="R635">
        <v>280255.18</v>
      </c>
      <c r="S635">
        <v>180102.18</v>
      </c>
      <c r="T635">
        <v>100153</v>
      </c>
      <c r="U635">
        <v>54471.69</v>
      </c>
      <c r="V635">
        <v>248024.23</v>
      </c>
      <c r="W635">
        <v>85538.68</v>
      </c>
      <c r="X635">
        <v>61648.53</v>
      </c>
      <c r="Y635">
        <v>100837.03</v>
      </c>
      <c r="Z635">
        <v>1823731.45</v>
      </c>
    </row>
    <row r="636" spans="1:26" x14ac:dyDescent="0.25">
      <c r="A636" t="s">
        <v>412</v>
      </c>
      <c r="B636">
        <v>2013</v>
      </c>
      <c r="D636">
        <v>988359.23</v>
      </c>
      <c r="E636">
        <v>430259.04</v>
      </c>
      <c r="F636">
        <v>472172.22</v>
      </c>
      <c r="G636">
        <v>85927.97</v>
      </c>
      <c r="H636">
        <v>769132.73</v>
      </c>
      <c r="I636">
        <v>514822.36</v>
      </c>
      <c r="J636">
        <v>210424.27</v>
      </c>
      <c r="K636">
        <v>43886.09</v>
      </c>
      <c r="L636">
        <v>17240.23</v>
      </c>
      <c r="M636">
        <v>1757491.96</v>
      </c>
      <c r="O636">
        <v>1233796.95</v>
      </c>
      <c r="P636">
        <v>85157.02</v>
      </c>
      <c r="Q636">
        <v>1148639.94</v>
      </c>
      <c r="R636">
        <v>253914.57</v>
      </c>
      <c r="S636">
        <v>153696.64000000001</v>
      </c>
      <c r="T636">
        <v>100217.93</v>
      </c>
      <c r="U636">
        <v>59925.58</v>
      </c>
      <c r="V636">
        <v>269780.44</v>
      </c>
      <c r="W636">
        <v>81379.95</v>
      </c>
      <c r="X636">
        <v>79143.58</v>
      </c>
      <c r="Y636">
        <v>109256.91</v>
      </c>
      <c r="Z636">
        <v>1757491.96</v>
      </c>
    </row>
    <row r="637" spans="1:26" x14ac:dyDescent="0.25">
      <c r="A637" t="s">
        <v>412</v>
      </c>
      <c r="B637">
        <v>2014</v>
      </c>
      <c r="D637">
        <v>926209.29</v>
      </c>
      <c r="E637">
        <v>394103.93</v>
      </c>
      <c r="F637">
        <v>456520.19</v>
      </c>
      <c r="G637">
        <v>75585.17</v>
      </c>
      <c r="H637">
        <v>763641.35</v>
      </c>
      <c r="I637">
        <v>516653.44</v>
      </c>
      <c r="J637">
        <v>196004.09</v>
      </c>
      <c r="K637">
        <v>50983.82</v>
      </c>
      <c r="L637">
        <v>27238.18</v>
      </c>
      <c r="M637">
        <v>1689850.65</v>
      </c>
      <c r="O637">
        <v>1163911.6799999999</v>
      </c>
      <c r="P637">
        <v>76361.41</v>
      </c>
      <c r="Q637">
        <v>1087550.27</v>
      </c>
      <c r="R637">
        <v>224391.94</v>
      </c>
      <c r="S637">
        <v>135450.6</v>
      </c>
      <c r="T637">
        <v>88941.34</v>
      </c>
      <c r="U637">
        <v>52429.61</v>
      </c>
      <c r="V637">
        <v>301547.02</v>
      </c>
      <c r="W637">
        <v>108518.34</v>
      </c>
      <c r="X637">
        <v>87239.7</v>
      </c>
      <c r="Y637">
        <v>105788.97</v>
      </c>
      <c r="Z637">
        <v>1689850.65</v>
      </c>
    </row>
    <row r="638" spans="1:26" x14ac:dyDescent="0.25">
      <c r="A638" t="s">
        <v>412</v>
      </c>
      <c r="B638">
        <v>2015</v>
      </c>
      <c r="D638">
        <v>926962.5</v>
      </c>
      <c r="E638">
        <v>383196.81</v>
      </c>
      <c r="F638">
        <v>450993.33</v>
      </c>
      <c r="G638">
        <v>92772.36</v>
      </c>
      <c r="H638">
        <v>739341.21</v>
      </c>
      <c r="I638">
        <v>467088.38</v>
      </c>
      <c r="J638">
        <v>225325.38</v>
      </c>
      <c r="K638">
        <v>46927.46</v>
      </c>
      <c r="L638">
        <v>18522.64</v>
      </c>
      <c r="M638">
        <v>1666303.72</v>
      </c>
      <c r="O638">
        <v>1151698.6399999999</v>
      </c>
      <c r="P638">
        <v>73934.539999999994</v>
      </c>
      <c r="Q638">
        <v>1077764.0900000001</v>
      </c>
      <c r="R638">
        <v>121289.97</v>
      </c>
      <c r="S638">
        <v>31643.01</v>
      </c>
      <c r="T638">
        <v>89646.95</v>
      </c>
      <c r="U638">
        <v>57177.52</v>
      </c>
      <c r="V638">
        <v>393315.11</v>
      </c>
      <c r="W638">
        <v>203831.23</v>
      </c>
      <c r="X638">
        <v>92342.28</v>
      </c>
      <c r="Y638">
        <v>97141.6</v>
      </c>
      <c r="Z638">
        <v>1666303.72</v>
      </c>
    </row>
    <row r="639" spans="1:26" x14ac:dyDescent="0.25">
      <c r="A639" t="s">
        <v>412</v>
      </c>
      <c r="B639">
        <v>2016</v>
      </c>
      <c r="D639">
        <v>910508.24</v>
      </c>
      <c r="E639">
        <v>435345.75</v>
      </c>
      <c r="F639">
        <v>350195.48</v>
      </c>
      <c r="G639">
        <v>124967.02</v>
      </c>
      <c r="H639">
        <v>1034395.88</v>
      </c>
      <c r="I639">
        <v>520975.73</v>
      </c>
      <c r="J639">
        <v>281955.33</v>
      </c>
      <c r="K639">
        <v>231464.82</v>
      </c>
      <c r="L639">
        <v>32740.880000000001</v>
      </c>
      <c r="M639">
        <v>1944904.12</v>
      </c>
      <c r="O639">
        <v>1335659.94</v>
      </c>
      <c r="P639">
        <v>84070.9</v>
      </c>
      <c r="Q639">
        <v>1251589.04</v>
      </c>
      <c r="R639">
        <v>297066.5</v>
      </c>
      <c r="S639">
        <v>187210.66</v>
      </c>
      <c r="T639">
        <v>109855.84</v>
      </c>
      <c r="U639">
        <v>70878.600000000006</v>
      </c>
      <c r="V639">
        <v>312177.68</v>
      </c>
      <c r="W639">
        <v>24345.78</v>
      </c>
      <c r="X639">
        <v>160346.35</v>
      </c>
      <c r="Y639">
        <v>127485.54</v>
      </c>
      <c r="Z639">
        <v>1944904.12</v>
      </c>
    </row>
    <row r="640" spans="1:26" x14ac:dyDescent="0.25">
      <c r="A640" t="s">
        <v>412</v>
      </c>
      <c r="B640">
        <v>2017</v>
      </c>
      <c r="D640">
        <v>941648.47</v>
      </c>
      <c r="E640">
        <v>436588.72</v>
      </c>
      <c r="F640">
        <v>337317.17</v>
      </c>
      <c r="G640">
        <v>167742.57999999999</v>
      </c>
      <c r="H640">
        <v>1250111.6299999999</v>
      </c>
      <c r="I640">
        <v>633643.31999999995</v>
      </c>
      <c r="J640">
        <v>347278.67</v>
      </c>
      <c r="K640">
        <v>269189.64</v>
      </c>
      <c r="L640">
        <v>50151.03</v>
      </c>
      <c r="M640">
        <v>2191760.1</v>
      </c>
      <c r="O640">
        <v>1398503.7</v>
      </c>
      <c r="P640">
        <v>80264.539999999994</v>
      </c>
      <c r="Q640">
        <v>1318239.1599999999</v>
      </c>
      <c r="R640">
        <v>355064.68</v>
      </c>
      <c r="S640">
        <v>248808.63</v>
      </c>
      <c r="T640">
        <v>106256.05</v>
      </c>
      <c r="U640">
        <v>66639.03</v>
      </c>
      <c r="V640">
        <v>438191.72</v>
      </c>
      <c r="W640">
        <v>40304.019999999997</v>
      </c>
      <c r="X640">
        <v>243656.12</v>
      </c>
      <c r="Y640">
        <v>154231.57999999999</v>
      </c>
      <c r="Z640">
        <v>2191760.1</v>
      </c>
    </row>
    <row r="641" spans="1:26" x14ac:dyDescent="0.25">
      <c r="A641" t="s">
        <v>412</v>
      </c>
      <c r="B641">
        <v>2018</v>
      </c>
      <c r="D641">
        <v>1094303.8</v>
      </c>
      <c r="E641">
        <v>453516.52</v>
      </c>
      <c r="F641">
        <v>449696.96</v>
      </c>
      <c r="G641">
        <v>191090.32</v>
      </c>
      <c r="H641">
        <v>1373356.32</v>
      </c>
      <c r="I641">
        <v>676848.41</v>
      </c>
      <c r="J641">
        <v>403412.89</v>
      </c>
      <c r="K641">
        <v>293095.02</v>
      </c>
      <c r="L641">
        <v>52013.41</v>
      </c>
      <c r="M641">
        <v>2467660.12</v>
      </c>
      <c r="O641">
        <v>1376164.82</v>
      </c>
      <c r="P641">
        <v>78750.33</v>
      </c>
      <c r="Q641">
        <v>1297414.49</v>
      </c>
      <c r="R641">
        <v>613151.64</v>
      </c>
      <c r="S641">
        <v>493509.56</v>
      </c>
      <c r="T641">
        <v>119642.08</v>
      </c>
      <c r="U641">
        <v>78300.97</v>
      </c>
      <c r="V641">
        <v>478343.66</v>
      </c>
      <c r="W641">
        <v>126831.84</v>
      </c>
      <c r="X641">
        <v>168397.64</v>
      </c>
      <c r="Y641">
        <v>183114.18</v>
      </c>
      <c r="Z641">
        <v>2467660.12</v>
      </c>
    </row>
    <row r="642" spans="1:26" x14ac:dyDescent="0.25">
      <c r="A642" t="s">
        <v>412</v>
      </c>
      <c r="B642">
        <v>2019</v>
      </c>
      <c r="D642">
        <v>1191758.8400000001</v>
      </c>
      <c r="E642">
        <v>500042.96</v>
      </c>
      <c r="F642">
        <v>480532.09</v>
      </c>
      <c r="G642">
        <v>211183.79</v>
      </c>
      <c r="H642">
        <v>1418035.95</v>
      </c>
      <c r="I642">
        <v>505810.33</v>
      </c>
      <c r="J642">
        <v>272906.88</v>
      </c>
      <c r="K642">
        <v>639318.74</v>
      </c>
      <c r="L642">
        <v>347391.81</v>
      </c>
      <c r="M642">
        <v>2609794.79</v>
      </c>
      <c r="O642">
        <v>1494729.66</v>
      </c>
      <c r="P642">
        <v>86019.66</v>
      </c>
      <c r="Q642">
        <v>1408710</v>
      </c>
      <c r="R642">
        <v>726688.21</v>
      </c>
      <c r="S642">
        <v>575141.43999999994</v>
      </c>
      <c r="T642">
        <v>151546.76</v>
      </c>
      <c r="U642">
        <v>91541.61</v>
      </c>
      <c r="V642">
        <v>388376.93</v>
      </c>
      <c r="W642">
        <v>11534.73</v>
      </c>
      <c r="X642">
        <v>168235.31</v>
      </c>
      <c r="Y642">
        <v>208606.88</v>
      </c>
      <c r="Z642">
        <v>2609794.79</v>
      </c>
    </row>
    <row r="643" spans="1:26" x14ac:dyDescent="0.25">
      <c r="A643" t="s">
        <v>412</v>
      </c>
      <c r="B643">
        <v>2020</v>
      </c>
      <c r="D643">
        <v>1005182.56</v>
      </c>
      <c r="E643">
        <v>472520.75</v>
      </c>
      <c r="F643">
        <v>446131.17</v>
      </c>
      <c r="G643">
        <v>86530.65</v>
      </c>
      <c r="H643">
        <v>1623355.68</v>
      </c>
      <c r="I643">
        <v>555200.55000000005</v>
      </c>
      <c r="J643">
        <v>269445.56</v>
      </c>
      <c r="K643">
        <v>798709.57</v>
      </c>
      <c r="L643">
        <v>346009.32</v>
      </c>
      <c r="M643">
        <v>2628538.2400000002</v>
      </c>
      <c r="O643">
        <v>1456750.21</v>
      </c>
      <c r="P643">
        <v>79395.259999999995</v>
      </c>
      <c r="Q643">
        <v>1377354.94</v>
      </c>
      <c r="R643">
        <v>528584.44999999995</v>
      </c>
      <c r="S643">
        <v>391313.32</v>
      </c>
      <c r="T643">
        <v>137271.13</v>
      </c>
      <c r="U643">
        <v>73165.960000000006</v>
      </c>
      <c r="V643">
        <v>643203.57999999996</v>
      </c>
      <c r="W643">
        <v>158110.97</v>
      </c>
      <c r="X643">
        <v>261064.32000000001</v>
      </c>
      <c r="Y643">
        <v>224028.29</v>
      </c>
      <c r="Z643">
        <v>2628538.2400000002</v>
      </c>
    </row>
    <row r="644" spans="1:26" x14ac:dyDescent="0.25">
      <c r="A644" t="s">
        <v>724</v>
      </c>
      <c r="B644">
        <v>2011</v>
      </c>
      <c r="D644">
        <v>690191.75399999996</v>
      </c>
      <c r="E644">
        <v>7904.1090000000004</v>
      </c>
      <c r="F644">
        <v>624034.11699999997</v>
      </c>
      <c r="G644">
        <v>58253.527999999998</v>
      </c>
      <c r="H644">
        <v>1181909.3030000001</v>
      </c>
      <c r="I644">
        <v>570114.72400000005</v>
      </c>
      <c r="J644">
        <v>406648.495</v>
      </c>
      <c r="K644">
        <v>205146.084</v>
      </c>
      <c r="L644">
        <v>92047.376000000004</v>
      </c>
      <c r="M644">
        <v>1872101.057</v>
      </c>
      <c r="O644">
        <v>648553.27500000002</v>
      </c>
      <c r="P644">
        <v>80165.998999999996</v>
      </c>
      <c r="Q644">
        <v>568387.27599999995</v>
      </c>
      <c r="R644">
        <v>564777.22100000002</v>
      </c>
      <c r="S644">
        <v>191930.33100000001</v>
      </c>
      <c r="T644">
        <v>372846.88900000002</v>
      </c>
      <c r="U644">
        <v>372846.88900000002</v>
      </c>
      <c r="V644">
        <v>658770.56099999999</v>
      </c>
      <c r="W644">
        <v>419670.29700000002</v>
      </c>
      <c r="X644">
        <v>198956.49299999999</v>
      </c>
      <c r="Y644">
        <v>40143.769999999997</v>
      </c>
      <c r="Z644">
        <v>1872101.057</v>
      </c>
    </row>
    <row r="645" spans="1:26" x14ac:dyDescent="0.25">
      <c r="A645" t="s">
        <v>724</v>
      </c>
      <c r="B645">
        <v>2012</v>
      </c>
      <c r="D645">
        <v>683786.5</v>
      </c>
      <c r="E645">
        <v>18216.89</v>
      </c>
      <c r="F645">
        <v>622259.07999999996</v>
      </c>
      <c r="G645">
        <v>43310.53</v>
      </c>
      <c r="H645">
        <v>1208409.83</v>
      </c>
      <c r="I645">
        <v>587828.07999999996</v>
      </c>
      <c r="J645">
        <v>434716.49</v>
      </c>
      <c r="K645">
        <v>185865.26</v>
      </c>
      <c r="L645">
        <v>55313.78</v>
      </c>
      <c r="M645">
        <v>1892196.34</v>
      </c>
      <c r="O645">
        <v>718625.35</v>
      </c>
      <c r="P645">
        <v>83731</v>
      </c>
      <c r="Q645">
        <v>634894.35</v>
      </c>
      <c r="R645">
        <v>845387.33</v>
      </c>
      <c r="S645">
        <v>440516.89</v>
      </c>
      <c r="T645">
        <v>404870.44</v>
      </c>
      <c r="U645">
        <v>404870.44</v>
      </c>
      <c r="V645">
        <v>328183.65000000002</v>
      </c>
      <c r="W645">
        <v>118787.28</v>
      </c>
      <c r="X645">
        <v>160818.89000000001</v>
      </c>
      <c r="Y645">
        <v>48577.48</v>
      </c>
      <c r="Z645">
        <v>1892196.34</v>
      </c>
    </row>
    <row r="646" spans="1:26" x14ac:dyDescent="0.25">
      <c r="A646" t="s">
        <v>724</v>
      </c>
      <c r="B646">
        <v>2013</v>
      </c>
      <c r="H646">
        <v>30918.949221611001</v>
      </c>
      <c r="K646">
        <v>68089.133171081499</v>
      </c>
      <c r="L646">
        <v>37170.183949470498</v>
      </c>
      <c r="Q646">
        <v>112597.723105431</v>
      </c>
      <c r="R646">
        <v>-262048.538543701</v>
      </c>
      <c r="S646">
        <v>-264680.90228176099</v>
      </c>
      <c r="T646">
        <v>2632.3637380599998</v>
      </c>
      <c r="V646">
        <v>264985.41089773201</v>
      </c>
      <c r="W646">
        <v>90699.527056932406</v>
      </c>
      <c r="X646">
        <v>158295.40660214401</v>
      </c>
      <c r="Y646">
        <v>15990.477238655099</v>
      </c>
    </row>
    <row r="647" spans="1:26" x14ac:dyDescent="0.25">
      <c r="A647" t="s">
        <v>724</v>
      </c>
      <c r="B647">
        <v>2014</v>
      </c>
      <c r="H647">
        <v>21925.392367601398</v>
      </c>
      <c r="K647">
        <v>60944.322967529297</v>
      </c>
      <c r="L647">
        <v>39018.930599927902</v>
      </c>
      <c r="Q647">
        <v>136580.26085043</v>
      </c>
      <c r="R647">
        <v>-222803.034248829</v>
      </c>
      <c r="S647">
        <v>-230000.962099314</v>
      </c>
      <c r="T647">
        <v>7197.9278504848498</v>
      </c>
      <c r="V647">
        <v>230189.17250847799</v>
      </c>
      <c r="W647">
        <v>72000.564205884904</v>
      </c>
      <c r="X647">
        <v>143009.66286349299</v>
      </c>
      <c r="Y647">
        <v>15178.9454391003</v>
      </c>
    </row>
    <row r="648" spans="1:26" x14ac:dyDescent="0.25">
      <c r="A648" t="s">
        <v>724</v>
      </c>
      <c r="B648">
        <v>2015</v>
      </c>
      <c r="H648">
        <v>8116.2788629531897</v>
      </c>
      <c r="K648">
        <v>69212.706425786004</v>
      </c>
      <c r="L648">
        <v>61096.427562832803</v>
      </c>
      <c r="Q648">
        <v>142027.06740200499</v>
      </c>
      <c r="R648">
        <v>-211242.00602769901</v>
      </c>
      <c r="S648">
        <v>-221132.88381695701</v>
      </c>
      <c r="T648">
        <v>9890.8777892589605</v>
      </c>
      <c r="V648">
        <v>221267.93191134901</v>
      </c>
      <c r="W648">
        <v>76100.159239768996</v>
      </c>
      <c r="X648">
        <v>129419.602325559</v>
      </c>
      <c r="Y648">
        <v>15748.1703460217</v>
      </c>
    </row>
    <row r="649" spans="1:26" x14ac:dyDescent="0.25">
      <c r="A649" t="s">
        <v>724</v>
      </c>
      <c r="B649">
        <v>2016</v>
      </c>
      <c r="H649">
        <v>27804.308902025201</v>
      </c>
      <c r="K649">
        <v>65010.915629863703</v>
      </c>
      <c r="L649">
        <v>37206.606727838502</v>
      </c>
      <c r="Q649">
        <v>123273.522071838</v>
      </c>
      <c r="R649">
        <v>-311593.37777137797</v>
      </c>
      <c r="S649">
        <v>-318233.07176590001</v>
      </c>
      <c r="T649">
        <v>6639.6939945220902</v>
      </c>
      <c r="V649">
        <v>318383.00795674301</v>
      </c>
      <c r="W649">
        <v>176300.16783356699</v>
      </c>
      <c r="X649">
        <v>120391.677647829</v>
      </c>
      <c r="Y649">
        <v>21691.162475347501</v>
      </c>
    </row>
    <row r="650" spans="1:26" x14ac:dyDescent="0.25">
      <c r="A650" t="s">
        <v>724</v>
      </c>
      <c r="B650">
        <v>2017</v>
      </c>
      <c r="D650">
        <v>645014.88</v>
      </c>
      <c r="E650">
        <v>14821.91</v>
      </c>
      <c r="F650">
        <v>565184.44999999995</v>
      </c>
      <c r="G650">
        <v>65008.52</v>
      </c>
      <c r="H650">
        <v>1561492.81</v>
      </c>
      <c r="I650">
        <v>934179.96</v>
      </c>
      <c r="J650">
        <v>509935.66</v>
      </c>
      <c r="K650">
        <v>117377.2</v>
      </c>
      <c r="L650">
        <v>80655.8</v>
      </c>
      <c r="M650">
        <v>2206507.69</v>
      </c>
      <c r="O650">
        <v>1133532.6200000001</v>
      </c>
      <c r="P650">
        <v>71771.22</v>
      </c>
      <c r="Q650">
        <v>1061761.3999999999</v>
      </c>
      <c r="R650">
        <v>786936.67</v>
      </c>
      <c r="S650">
        <v>291145.73</v>
      </c>
      <c r="T650">
        <v>495790.94</v>
      </c>
      <c r="U650">
        <v>453906.65</v>
      </c>
      <c r="V650">
        <v>286038.40000000002</v>
      </c>
      <c r="W650">
        <v>31108.19</v>
      </c>
      <c r="X650">
        <v>191221.68</v>
      </c>
      <c r="Y650">
        <v>63708.53</v>
      </c>
      <c r="Z650">
        <v>2206507.69</v>
      </c>
    </row>
    <row r="651" spans="1:26" x14ac:dyDescent="0.25">
      <c r="A651" t="s">
        <v>724</v>
      </c>
      <c r="B651">
        <v>2018</v>
      </c>
      <c r="D651">
        <v>1530402.09</v>
      </c>
      <c r="E651">
        <v>674523.44</v>
      </c>
      <c r="F651">
        <v>797161.89</v>
      </c>
      <c r="G651">
        <v>58716.75</v>
      </c>
      <c r="H651">
        <v>1984629.09</v>
      </c>
      <c r="I651">
        <v>1124019.17</v>
      </c>
      <c r="J651">
        <v>519319.26</v>
      </c>
      <c r="K651">
        <v>341290.65</v>
      </c>
      <c r="L651">
        <v>270028.68</v>
      </c>
      <c r="M651">
        <v>3515031.17</v>
      </c>
      <c r="O651">
        <v>1171463.6299999999</v>
      </c>
      <c r="P651">
        <v>67511.8</v>
      </c>
      <c r="Q651">
        <v>1103951.83</v>
      </c>
      <c r="R651">
        <v>754531.46</v>
      </c>
      <c r="S651">
        <v>289278.25</v>
      </c>
      <c r="T651">
        <v>465253.2</v>
      </c>
      <c r="U651">
        <v>403090.08</v>
      </c>
      <c r="V651">
        <v>1589036.08</v>
      </c>
      <c r="W651">
        <v>1171880.68</v>
      </c>
      <c r="X651">
        <v>352018.49</v>
      </c>
      <c r="Y651">
        <v>65136.91</v>
      </c>
      <c r="Z651">
        <v>3515031.17</v>
      </c>
    </row>
    <row r="652" spans="1:26" x14ac:dyDescent="0.25">
      <c r="A652" t="s">
        <v>724</v>
      </c>
      <c r="B652">
        <v>2019</v>
      </c>
      <c r="D652">
        <v>1456647.419</v>
      </c>
      <c r="E652">
        <v>608971.76300000004</v>
      </c>
      <c r="F652">
        <v>843620.005</v>
      </c>
      <c r="G652">
        <v>4055.652</v>
      </c>
      <c r="H652">
        <v>1847233.3540000001</v>
      </c>
      <c r="I652">
        <v>1096055.041</v>
      </c>
      <c r="J652">
        <v>489236.38</v>
      </c>
      <c r="K652">
        <v>261941.93299999999</v>
      </c>
      <c r="L652">
        <v>177534.272</v>
      </c>
      <c r="M652">
        <v>3303880.7740000002</v>
      </c>
      <c r="O652">
        <v>1138336.145</v>
      </c>
      <c r="P652">
        <v>72589.606</v>
      </c>
      <c r="Q652">
        <v>1065746.5390000001</v>
      </c>
      <c r="R652">
        <v>1579981.8419999999</v>
      </c>
      <c r="S652">
        <v>1128900.6669999999</v>
      </c>
      <c r="T652">
        <v>451081.17499999999</v>
      </c>
      <c r="U652">
        <v>403929.54300000001</v>
      </c>
      <c r="V652">
        <v>585562.78599999996</v>
      </c>
      <c r="W652">
        <v>208861.37</v>
      </c>
      <c r="X652">
        <v>317121.74200000003</v>
      </c>
      <c r="Y652">
        <v>59579.675000000003</v>
      </c>
      <c r="Z652">
        <v>3303880.7740000002</v>
      </c>
    </row>
    <row r="653" spans="1:26" x14ac:dyDescent="0.25">
      <c r="A653" t="s">
        <v>724</v>
      </c>
      <c r="B653">
        <v>2020</v>
      </c>
      <c r="D653">
        <v>1350934.7779999999</v>
      </c>
      <c r="E653">
        <v>535240.47699999996</v>
      </c>
      <c r="F653">
        <v>811027.96400000004</v>
      </c>
      <c r="G653">
        <v>4666.3370000000004</v>
      </c>
      <c r="H653">
        <v>2359851.341</v>
      </c>
      <c r="I653">
        <v>1441300.7749999999</v>
      </c>
      <c r="J653">
        <v>655359.875</v>
      </c>
      <c r="K653">
        <v>263190.69199999998</v>
      </c>
      <c r="L653">
        <v>190929.62</v>
      </c>
      <c r="M653">
        <v>3710786.1189999999</v>
      </c>
      <c r="O653">
        <v>1323712.5460000001</v>
      </c>
      <c r="P653">
        <v>71789.805999999997</v>
      </c>
      <c r="Q653">
        <v>1251922.7409999999</v>
      </c>
      <c r="R653">
        <v>1436867.175</v>
      </c>
      <c r="S653">
        <v>813460.71200000006</v>
      </c>
      <c r="T653">
        <v>623406.46400000004</v>
      </c>
      <c r="U653">
        <v>536931.01100000006</v>
      </c>
      <c r="V653">
        <v>950206.397</v>
      </c>
      <c r="W653">
        <v>249183.57399999999</v>
      </c>
      <c r="X653">
        <v>612192.201</v>
      </c>
      <c r="Y653">
        <v>88830.622000000003</v>
      </c>
      <c r="Z653">
        <v>3710786.1189999999</v>
      </c>
    </row>
    <row r="654" spans="1:26" x14ac:dyDescent="0.25">
      <c r="A654" t="s">
        <v>725</v>
      </c>
      <c r="B654">
        <v>2011</v>
      </c>
      <c r="D654">
        <v>1681.6443999999999</v>
      </c>
      <c r="E654">
        <v>424.2407</v>
      </c>
      <c r="F654">
        <v>1090.857</v>
      </c>
      <c r="G654">
        <v>166.54679999999999</v>
      </c>
      <c r="H654">
        <v>2891.7301000000002</v>
      </c>
      <c r="I654">
        <v>404.41849999999999</v>
      </c>
      <c r="J654">
        <v>326.82760000000002</v>
      </c>
      <c r="K654">
        <v>2160.4839999999999</v>
      </c>
      <c r="L654">
        <v>751.1377</v>
      </c>
      <c r="M654">
        <v>4573.3744999999999</v>
      </c>
      <c r="O654">
        <v>2226.8449999999998</v>
      </c>
      <c r="P654">
        <v>328.83420000000001</v>
      </c>
      <c r="Q654">
        <v>1898.0108</v>
      </c>
      <c r="R654">
        <v>1194.6337000000001</v>
      </c>
      <c r="S654">
        <v>667.20320000000004</v>
      </c>
      <c r="T654">
        <v>527.43050000000005</v>
      </c>
      <c r="U654">
        <v>501.53339999999997</v>
      </c>
      <c r="V654">
        <v>1151.8958</v>
      </c>
      <c r="W654">
        <v>362.02940000000001</v>
      </c>
      <c r="X654">
        <v>161.85429999999999</v>
      </c>
      <c r="Y654">
        <v>628.01210000000003</v>
      </c>
      <c r="Z654">
        <v>4573.3744999999999</v>
      </c>
    </row>
    <row r="655" spans="1:26" x14ac:dyDescent="0.25">
      <c r="A655" t="s">
        <v>725</v>
      </c>
      <c r="B655">
        <v>2012</v>
      </c>
      <c r="D655">
        <v>2704.5250799999999</v>
      </c>
      <c r="E655">
        <v>367.93466999999998</v>
      </c>
      <c r="F655">
        <v>2173.8449799999999</v>
      </c>
      <c r="G655">
        <v>162.74543</v>
      </c>
      <c r="H655">
        <v>2271.4787900000001</v>
      </c>
      <c r="I655">
        <v>435.37920000000003</v>
      </c>
      <c r="J655">
        <v>336.20307000000003</v>
      </c>
      <c r="K655">
        <v>1499.89652</v>
      </c>
      <c r="L655">
        <v>677.96731999999997</v>
      </c>
      <c r="M655">
        <v>4976.0038699999996</v>
      </c>
      <c r="O655">
        <v>2212.2518100000002</v>
      </c>
      <c r="P655">
        <v>316.46721000000002</v>
      </c>
      <c r="Q655">
        <v>1895.7846</v>
      </c>
      <c r="R655">
        <v>1488.84403</v>
      </c>
      <c r="S655">
        <v>986.55209000000002</v>
      </c>
      <c r="T655">
        <v>502.29194000000001</v>
      </c>
      <c r="U655">
        <v>488.36180999999999</v>
      </c>
      <c r="V655">
        <v>1274.9080300000001</v>
      </c>
      <c r="W655">
        <v>99.41292</v>
      </c>
      <c r="X655">
        <v>177.50623999999999</v>
      </c>
      <c r="Y655">
        <v>997.98887000000002</v>
      </c>
      <c r="Z655">
        <v>4976.0038699999996</v>
      </c>
    </row>
    <row r="656" spans="1:26" x14ac:dyDescent="0.25">
      <c r="A656" t="s">
        <v>725</v>
      </c>
      <c r="B656">
        <v>2013</v>
      </c>
      <c r="D656">
        <v>2788.4726000000001</v>
      </c>
      <c r="E656">
        <v>319.89249999999998</v>
      </c>
      <c r="F656">
        <v>2312.2615999999998</v>
      </c>
      <c r="G656">
        <v>156.3185</v>
      </c>
      <c r="H656">
        <v>2762.6466999999998</v>
      </c>
      <c r="I656">
        <v>460.76740000000001</v>
      </c>
      <c r="J656">
        <v>352.33260000000001</v>
      </c>
      <c r="K656">
        <v>1949.5467000000001</v>
      </c>
      <c r="L656">
        <v>675.27679999999998</v>
      </c>
      <c r="M656">
        <v>5551.1193000000003</v>
      </c>
      <c r="O656">
        <v>2273.5648999999999</v>
      </c>
      <c r="P656">
        <v>322.70409999999998</v>
      </c>
      <c r="Q656">
        <v>1950.8607999999999</v>
      </c>
      <c r="R656">
        <v>1756.0619999999999</v>
      </c>
      <c r="S656">
        <v>1291.7122999999999</v>
      </c>
      <c r="T656">
        <v>464.34960000000001</v>
      </c>
      <c r="U656">
        <v>464.34960000000001</v>
      </c>
      <c r="V656">
        <v>1521.4924000000001</v>
      </c>
      <c r="W656">
        <v>488.32310000000001</v>
      </c>
      <c r="X656">
        <v>158.3372</v>
      </c>
      <c r="Y656">
        <v>874.83209999999997</v>
      </c>
      <c r="Z656">
        <v>5551.1193000000003</v>
      </c>
    </row>
    <row r="657" spans="1:26" x14ac:dyDescent="0.25">
      <c r="A657" t="s">
        <v>725</v>
      </c>
      <c r="B657">
        <v>2014</v>
      </c>
      <c r="D657">
        <v>3073.0070999999998</v>
      </c>
      <c r="E657">
        <v>327.91550000000001</v>
      </c>
      <c r="F657">
        <v>2605.6604000000002</v>
      </c>
      <c r="G657">
        <v>139.43109999999999</v>
      </c>
      <c r="H657">
        <v>3742.0099</v>
      </c>
      <c r="I657">
        <v>503.24869999999999</v>
      </c>
      <c r="J657">
        <v>328.71539999999999</v>
      </c>
      <c r="K657">
        <v>2910.0457000000001</v>
      </c>
      <c r="L657">
        <v>851.98590000000002</v>
      </c>
      <c r="M657">
        <v>6815.0168999999996</v>
      </c>
      <c r="O657">
        <v>2331.0084999999999</v>
      </c>
      <c r="P657">
        <v>203.81720000000001</v>
      </c>
      <c r="Q657">
        <v>2127.1914000000002</v>
      </c>
      <c r="R657">
        <v>2267.9463999999998</v>
      </c>
      <c r="S657">
        <v>1757.1251</v>
      </c>
      <c r="T657">
        <v>510.82139999999998</v>
      </c>
      <c r="U657">
        <v>504.25689999999997</v>
      </c>
      <c r="V657">
        <v>2216.0619000000002</v>
      </c>
      <c r="W657">
        <v>726.7278</v>
      </c>
      <c r="X657">
        <v>138.06720000000001</v>
      </c>
      <c r="Y657">
        <v>1351.2670000000001</v>
      </c>
      <c r="Z657">
        <v>6815.0168999999996</v>
      </c>
    </row>
    <row r="658" spans="1:26" x14ac:dyDescent="0.25">
      <c r="A658" t="s">
        <v>725</v>
      </c>
      <c r="B658">
        <v>2015</v>
      </c>
      <c r="D658">
        <v>2676.2541000000001</v>
      </c>
      <c r="E658">
        <v>247.8526</v>
      </c>
      <c r="F658">
        <v>2323.2348999999999</v>
      </c>
      <c r="G658">
        <v>105.1666</v>
      </c>
      <c r="H658">
        <v>3689.8181</v>
      </c>
      <c r="I658">
        <v>454.053</v>
      </c>
      <c r="J658">
        <v>274.31150000000002</v>
      </c>
      <c r="K658">
        <v>2961.4535999999998</v>
      </c>
      <c r="L658">
        <v>731.45799999999997</v>
      </c>
      <c r="M658">
        <v>6366.0721000000003</v>
      </c>
      <c r="O658">
        <v>2118.3433</v>
      </c>
      <c r="P658">
        <v>179.43190000000001</v>
      </c>
      <c r="Q658">
        <v>1938.9114</v>
      </c>
      <c r="R658">
        <v>1761.7801999999999</v>
      </c>
      <c r="S658">
        <v>1329.6525999999999</v>
      </c>
      <c r="T658">
        <v>432.1275</v>
      </c>
      <c r="U658">
        <v>430.05259999999998</v>
      </c>
      <c r="V658">
        <v>2485.9486999999999</v>
      </c>
      <c r="W658">
        <v>537.36940000000004</v>
      </c>
      <c r="X658">
        <v>126.9743</v>
      </c>
      <c r="Y658">
        <v>1821.605</v>
      </c>
      <c r="Z658">
        <v>6366.0721000000003</v>
      </c>
    </row>
    <row r="659" spans="1:26" x14ac:dyDescent="0.25">
      <c r="A659" t="s">
        <v>725</v>
      </c>
      <c r="B659">
        <v>2016</v>
      </c>
      <c r="D659">
        <v>2643.0651400000002</v>
      </c>
      <c r="E659">
        <v>266.33411000000001</v>
      </c>
      <c r="F659">
        <v>2292.00623</v>
      </c>
      <c r="G659">
        <v>84.724810000000005</v>
      </c>
      <c r="H659">
        <v>4043.6721699999998</v>
      </c>
      <c r="I659">
        <v>466.75069999999999</v>
      </c>
      <c r="J659">
        <v>219.30879999999999</v>
      </c>
      <c r="K659">
        <v>3357.6126599999998</v>
      </c>
      <c r="L659">
        <v>429.601</v>
      </c>
      <c r="M659">
        <v>6686.7373100000004</v>
      </c>
      <c r="O659">
        <v>1970.0341100000001</v>
      </c>
      <c r="P659">
        <v>160.89895999999999</v>
      </c>
      <c r="Q659">
        <v>1809.1351400000001</v>
      </c>
      <c r="R659">
        <v>1896.46956</v>
      </c>
      <c r="S659">
        <v>1473.55972</v>
      </c>
      <c r="T659">
        <v>422.90985000000001</v>
      </c>
      <c r="U659">
        <v>418.40697999999998</v>
      </c>
      <c r="V659">
        <v>2820.2336399999999</v>
      </c>
      <c r="W659">
        <v>477.62682000000001</v>
      </c>
      <c r="X659">
        <v>131.77405999999999</v>
      </c>
      <c r="Y659">
        <v>2210.8327599999998</v>
      </c>
      <c r="Z659">
        <v>6686.7373100000004</v>
      </c>
    </row>
    <row r="660" spans="1:26" x14ac:dyDescent="0.25">
      <c r="A660" t="s">
        <v>725</v>
      </c>
      <c r="B660">
        <v>2017</v>
      </c>
      <c r="D660">
        <v>2678.7547500000001</v>
      </c>
      <c r="E660">
        <v>218.08266</v>
      </c>
      <c r="F660">
        <v>2378.6905499999998</v>
      </c>
      <c r="G660">
        <v>81.981539999999995</v>
      </c>
      <c r="H660">
        <v>4430.0905700000003</v>
      </c>
      <c r="I660">
        <v>440.53140000000002</v>
      </c>
      <c r="J660">
        <v>236.32069000000001</v>
      </c>
      <c r="K660">
        <v>3753.2384900000002</v>
      </c>
      <c r="L660">
        <v>481.09735999999998</v>
      </c>
      <c r="M660">
        <v>7108.8453200000004</v>
      </c>
      <c r="O660">
        <v>1973.7392299999999</v>
      </c>
      <c r="P660">
        <v>227.75191000000001</v>
      </c>
      <c r="Q660">
        <v>1745.98732</v>
      </c>
      <c r="R660">
        <v>2322.8106299999999</v>
      </c>
      <c r="S660">
        <v>1950.66605</v>
      </c>
      <c r="T660">
        <v>372.14458000000002</v>
      </c>
      <c r="U660">
        <v>370.78795000000002</v>
      </c>
      <c r="V660">
        <v>2812.2954599999998</v>
      </c>
      <c r="W660">
        <v>448.33805999999998</v>
      </c>
      <c r="X660">
        <v>112.92252000000001</v>
      </c>
      <c r="Y660">
        <v>2251.0348800000002</v>
      </c>
      <c r="Z660">
        <v>7108.8453200000004</v>
      </c>
    </row>
    <row r="661" spans="1:26" x14ac:dyDescent="0.25">
      <c r="A661" t="s">
        <v>725</v>
      </c>
      <c r="B661">
        <v>2018</v>
      </c>
      <c r="D661">
        <v>3184.4355300000002</v>
      </c>
      <c r="E661">
        <v>167.39221000000001</v>
      </c>
      <c r="F661">
        <v>2918.71639</v>
      </c>
      <c r="G661">
        <v>98.326920000000001</v>
      </c>
      <c r="H661">
        <v>6368.92029</v>
      </c>
      <c r="I661">
        <v>474.44931000000003</v>
      </c>
      <c r="J661">
        <v>284.19371999999998</v>
      </c>
      <c r="K661">
        <v>5610.2772599999998</v>
      </c>
      <c r="L661">
        <v>610.40094999999997</v>
      </c>
      <c r="M661">
        <v>9553.3558200000007</v>
      </c>
      <c r="O661">
        <v>2185.69733</v>
      </c>
      <c r="P661">
        <v>169.21964</v>
      </c>
      <c r="Q661">
        <v>2016.4776899999999</v>
      </c>
      <c r="R661">
        <v>3208.85725</v>
      </c>
      <c r="S661">
        <v>2789.3221699999999</v>
      </c>
      <c r="T661">
        <v>419.53507999999999</v>
      </c>
      <c r="U661">
        <v>419.53507999999999</v>
      </c>
      <c r="V661">
        <v>4158.8012500000004</v>
      </c>
      <c r="W661">
        <v>1192.99442</v>
      </c>
      <c r="X661">
        <v>133.32500999999999</v>
      </c>
      <c r="Y661">
        <v>2832.48182</v>
      </c>
      <c r="Z661">
        <v>9553.3558200000007</v>
      </c>
    </row>
    <row r="662" spans="1:26" x14ac:dyDescent="0.25">
      <c r="A662" t="s">
        <v>725</v>
      </c>
      <c r="B662">
        <v>2019</v>
      </c>
      <c r="D662">
        <v>3254.2748000000001</v>
      </c>
      <c r="E662">
        <v>144.83770000000001</v>
      </c>
      <c r="F662">
        <v>3007.6165999999998</v>
      </c>
      <c r="G662">
        <v>101.8205</v>
      </c>
      <c r="H662">
        <v>7271.1494000000002</v>
      </c>
      <c r="I662">
        <v>480.55450000000002</v>
      </c>
      <c r="J662">
        <v>251.309</v>
      </c>
      <c r="K662">
        <v>6539.2857999999997</v>
      </c>
      <c r="L662">
        <v>759.20600000000002</v>
      </c>
      <c r="M662">
        <v>10525.424199999999</v>
      </c>
      <c r="O662">
        <v>2173.1136999999999</v>
      </c>
      <c r="P662">
        <v>166.0273</v>
      </c>
      <c r="Q662">
        <v>2007.0863999999999</v>
      </c>
      <c r="R662">
        <v>3682.1833999999999</v>
      </c>
      <c r="S662">
        <v>3254.4366</v>
      </c>
      <c r="T662">
        <v>427.74689999999998</v>
      </c>
      <c r="U662">
        <v>427.74689999999998</v>
      </c>
      <c r="V662">
        <v>4670.1270999999997</v>
      </c>
      <c r="W662">
        <v>1451.4719</v>
      </c>
      <c r="X662">
        <v>130.53120000000001</v>
      </c>
      <c r="Y662">
        <v>3088.1239999999998</v>
      </c>
      <c r="Z662">
        <v>10525.424199999999</v>
      </c>
    </row>
    <row r="663" spans="1:26" x14ac:dyDescent="0.25">
      <c r="A663" t="s">
        <v>725</v>
      </c>
      <c r="B663">
        <v>2020</v>
      </c>
      <c r="D663">
        <v>3414.8528999999999</v>
      </c>
      <c r="E663">
        <v>130.47620000000001</v>
      </c>
      <c r="F663">
        <v>3171.2429999999999</v>
      </c>
      <c r="G663">
        <v>113.1336</v>
      </c>
      <c r="H663">
        <v>9040.2160000000003</v>
      </c>
      <c r="I663">
        <v>484.34219999999999</v>
      </c>
      <c r="J663">
        <v>290.48750000000001</v>
      </c>
      <c r="K663">
        <v>8265.3862000000008</v>
      </c>
      <c r="L663">
        <v>1077.9686999999999</v>
      </c>
      <c r="M663">
        <v>12455.0689</v>
      </c>
      <c r="O663">
        <v>2377.0607</v>
      </c>
      <c r="P663">
        <v>181.35300000000001</v>
      </c>
      <c r="Q663">
        <v>2195.7076999999999</v>
      </c>
      <c r="R663">
        <v>4633.8091999999997</v>
      </c>
      <c r="S663">
        <v>4097.6661999999997</v>
      </c>
      <c r="T663">
        <v>536.14300000000003</v>
      </c>
      <c r="U663">
        <v>536.14300000000003</v>
      </c>
      <c r="V663">
        <v>5444.1990999999998</v>
      </c>
      <c r="W663">
        <v>1623.2499</v>
      </c>
      <c r="X663">
        <v>131.02719999999999</v>
      </c>
      <c r="Y663">
        <v>3689.922</v>
      </c>
      <c r="Z663">
        <v>12455.0689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2:D77"/>
  <sheetViews>
    <sheetView showGridLines="0" workbookViewId="0">
      <selection activeCell="C27" sqref="C27"/>
    </sheetView>
  </sheetViews>
  <sheetFormatPr defaultColWidth="8.7109375" defaultRowHeight="15" x14ac:dyDescent="0.25"/>
  <cols>
    <col min="2" max="2" width="4.85546875" style="36" bestFit="1" customWidth="1"/>
    <col min="3" max="3" width="39.85546875" customWidth="1"/>
  </cols>
  <sheetData>
    <row r="2" spans="2:4" x14ac:dyDescent="0.25">
      <c r="B2" s="82" t="s">
        <v>2271</v>
      </c>
    </row>
    <row r="3" spans="2:4" x14ac:dyDescent="0.25">
      <c r="B3" s="86" t="s">
        <v>2272</v>
      </c>
    </row>
    <row r="4" spans="2:4" x14ac:dyDescent="0.25">
      <c r="C4" s="106" t="s">
        <v>2293</v>
      </c>
      <c r="D4" s="32" t="s">
        <v>2294</v>
      </c>
    </row>
    <row r="5" spans="2:4" x14ac:dyDescent="0.25">
      <c r="B5" s="85"/>
      <c r="C5" s="105" t="s">
        <v>2291</v>
      </c>
      <c r="D5" t="s">
        <v>2298</v>
      </c>
    </row>
    <row r="6" spans="2:4" x14ac:dyDescent="0.25">
      <c r="B6" s="85"/>
      <c r="C6" s="5" t="s">
        <v>2292</v>
      </c>
    </row>
    <row r="7" spans="2:4" x14ac:dyDescent="0.25">
      <c r="B7" s="84"/>
      <c r="C7" s="83" t="s">
        <v>2297</v>
      </c>
      <c r="D7" t="s">
        <v>2295</v>
      </c>
    </row>
    <row r="8" spans="2:4" x14ac:dyDescent="0.25">
      <c r="B8" s="85"/>
      <c r="C8" s="5" t="s">
        <v>2301</v>
      </c>
    </row>
    <row r="9" spans="2:4" x14ac:dyDescent="0.25">
      <c r="B9" s="84"/>
      <c r="C9" s="83" t="s">
        <v>2299</v>
      </c>
      <c r="D9" t="s">
        <v>2300</v>
      </c>
    </row>
    <row r="10" spans="2:4" x14ac:dyDescent="0.25">
      <c r="B10" s="85"/>
      <c r="C10" s="5" t="s">
        <v>2296</v>
      </c>
    </row>
    <row r="11" spans="2:4" x14ac:dyDescent="0.25">
      <c r="B11" s="84"/>
      <c r="C11" s="83" t="s">
        <v>2238</v>
      </c>
      <c r="D11" t="s">
        <v>2302</v>
      </c>
    </row>
    <row r="12" spans="2:4" x14ac:dyDescent="0.25">
      <c r="B12"/>
    </row>
    <row r="13" spans="2:4" x14ac:dyDescent="0.25">
      <c r="B13" s="107" t="s">
        <v>2306</v>
      </c>
    </row>
    <row r="14" spans="2:4" x14ac:dyDescent="0.25">
      <c r="B14" t="s">
        <v>2232</v>
      </c>
      <c r="D14" t="s">
        <v>2307</v>
      </c>
    </row>
    <row r="15" spans="2:4" x14ac:dyDescent="0.25">
      <c r="B15" t="s">
        <v>2132</v>
      </c>
      <c r="D15" t="s">
        <v>2308</v>
      </c>
    </row>
    <row r="16" spans="2:4" x14ac:dyDescent="0.25">
      <c r="B16" t="s">
        <v>2133</v>
      </c>
      <c r="D16" t="s">
        <v>2304</v>
      </c>
    </row>
    <row r="17" spans="2:4" x14ac:dyDescent="0.25">
      <c r="B17" t="s">
        <v>2303</v>
      </c>
      <c r="D17" t="s">
        <v>2309</v>
      </c>
    </row>
    <row r="18" spans="2:4" x14ac:dyDescent="0.25">
      <c r="B18" t="s">
        <v>2140</v>
      </c>
      <c r="D18" t="s">
        <v>2310</v>
      </c>
    </row>
    <row r="19" spans="2:4" x14ac:dyDescent="0.25">
      <c r="B19" t="s">
        <v>2142</v>
      </c>
      <c r="D19" t="s">
        <v>2311</v>
      </c>
    </row>
    <row r="20" spans="2:4" x14ac:dyDescent="0.25">
      <c r="B20" t="s">
        <v>2139</v>
      </c>
      <c r="D20" t="s">
        <v>2305</v>
      </c>
    </row>
    <row r="77" spans="1:1" x14ac:dyDescent="0.25">
      <c r="A77" t="s">
        <v>2185</v>
      </c>
    </row>
  </sheetData>
  <hyperlinks>
    <hyperlink ref="C11" location="Haushalte!A1" display="Haushalte" xr:uid="{00000000-0004-0000-0100-000000000000}"/>
    <hyperlink ref="C5" location="Rohdaten!A1" display="Rohdaten" xr:uid="{00000000-0004-0000-0100-000001000000}"/>
    <hyperlink ref="C7" location="'VergleichMM+F'!A1" display="Vergleich Manager Magazin + Forbes" xr:uid="{00000000-0004-0000-0100-000004000000}"/>
    <hyperlink ref="C9" location="Strukturdaten!A1" display="Strukturdaten" xr:uid="{00000000-0004-0000-0100-000005000000}"/>
  </hyperlinks>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87"/>
  <sheetViews>
    <sheetView tabSelected="1" zoomScale="70" zoomScaleNormal="70" workbookViewId="0">
      <pane xSplit="5" ySplit="1" topLeftCell="F2" activePane="bottomRight" state="frozen"/>
      <selection pane="topRight" activeCell="J1" sqref="J1"/>
      <selection pane="bottomLeft" activeCell="A2" sqref="A2"/>
      <selection pane="bottomRight" activeCell="N7" sqref="N7"/>
    </sheetView>
  </sheetViews>
  <sheetFormatPr defaultColWidth="10.7109375" defaultRowHeight="15" x14ac:dyDescent="0.25"/>
  <cols>
    <col min="1" max="1" width="5.5703125" customWidth="1"/>
    <col min="2" max="2" width="5.5703125" bestFit="1" customWidth="1"/>
    <col min="3" max="5" width="21.140625" bestFit="1" customWidth="1"/>
    <col min="6" max="7" width="20.42578125" bestFit="1" customWidth="1"/>
    <col min="8" max="19" width="13.7109375" bestFit="1" customWidth="1"/>
    <col min="20" max="20" width="13.7109375" hidden="1" customWidth="1"/>
    <col min="21" max="21" width="13.7109375" style="28" hidden="1" customWidth="1"/>
    <col min="22" max="23" width="13.7109375" bestFit="1" customWidth="1"/>
    <col min="24" max="24" width="21" bestFit="1" customWidth="1"/>
  </cols>
  <sheetData>
    <row r="1" spans="1:26" ht="15.75" thickBot="1" x14ac:dyDescent="0.3">
      <c r="A1" s="12" t="s">
        <v>2216</v>
      </c>
      <c r="B1" s="12" t="s">
        <v>417</v>
      </c>
      <c r="C1" s="19" t="s">
        <v>131</v>
      </c>
      <c r="D1" s="19" t="s">
        <v>416</v>
      </c>
      <c r="E1" s="13" t="s">
        <v>413</v>
      </c>
      <c r="F1" s="12" t="s">
        <v>2130</v>
      </c>
      <c r="G1" s="46" t="s">
        <v>634</v>
      </c>
      <c r="H1" s="12" t="s">
        <v>2232</v>
      </c>
      <c r="I1" s="52" t="s">
        <v>2132</v>
      </c>
      <c r="J1" s="109" t="s">
        <v>2133</v>
      </c>
      <c r="K1" s="52" t="s">
        <v>2312</v>
      </c>
      <c r="L1" s="52" t="s">
        <v>2140</v>
      </c>
      <c r="M1" s="52" t="s">
        <v>2142</v>
      </c>
      <c r="N1" s="110" t="s">
        <v>2139</v>
      </c>
      <c r="O1" s="52" t="s">
        <v>2170</v>
      </c>
      <c r="P1" s="52" t="s">
        <v>414</v>
      </c>
      <c r="Q1" s="52" t="s">
        <v>2117</v>
      </c>
      <c r="R1" s="52" t="s">
        <v>2118</v>
      </c>
      <c r="S1" s="52" t="s">
        <v>2119</v>
      </c>
      <c r="T1" s="52" t="s">
        <v>2120</v>
      </c>
      <c r="U1" s="57" t="s">
        <v>2151</v>
      </c>
      <c r="V1" s="52" t="s">
        <v>2157</v>
      </c>
      <c r="W1" s="52" t="s">
        <v>415</v>
      </c>
      <c r="X1" s="110" t="s">
        <v>2099</v>
      </c>
    </row>
    <row r="2" spans="1:26" x14ac:dyDescent="0.25">
      <c r="A2" s="8" t="s">
        <v>18</v>
      </c>
      <c r="B2" s="8">
        <v>1</v>
      </c>
      <c r="C2" s="20" t="s">
        <v>474</v>
      </c>
      <c r="D2" s="20" t="s">
        <v>305</v>
      </c>
      <c r="E2" t="s">
        <v>48</v>
      </c>
      <c r="F2" s="8" t="s">
        <v>2131</v>
      </c>
      <c r="G2" s="22" t="s">
        <v>306</v>
      </c>
      <c r="H2" s="8">
        <v>1</v>
      </c>
      <c r="I2" s="55">
        <v>0</v>
      </c>
      <c r="J2" s="111">
        <v>0</v>
      </c>
      <c r="K2" s="55">
        <v>0</v>
      </c>
      <c r="L2" s="55">
        <v>3</v>
      </c>
      <c r="M2" s="55">
        <v>0</v>
      </c>
      <c r="N2" s="112" t="s">
        <v>38</v>
      </c>
      <c r="O2" s="53">
        <v>1.4</v>
      </c>
      <c r="P2" s="53">
        <v>1.4</v>
      </c>
      <c r="Q2" s="53">
        <v>1.4</v>
      </c>
      <c r="R2" s="53">
        <v>1.4</v>
      </c>
      <c r="S2" s="53">
        <v>1.4</v>
      </c>
      <c r="T2" s="53">
        <v>1.4</v>
      </c>
      <c r="U2" s="58">
        <v>72</v>
      </c>
      <c r="V2" s="53">
        <v>2.3460000000000001</v>
      </c>
      <c r="W2" s="53">
        <v>2.1866400000000001</v>
      </c>
      <c r="X2" s="113" t="s">
        <v>2100</v>
      </c>
      <c r="Z2" s="21"/>
    </row>
    <row r="3" spans="1:26" x14ac:dyDescent="0.25">
      <c r="A3" s="8" t="s">
        <v>18</v>
      </c>
      <c r="B3" s="8">
        <v>2</v>
      </c>
      <c r="C3" s="20" t="s">
        <v>441</v>
      </c>
      <c r="D3" s="20" t="s">
        <v>156</v>
      </c>
      <c r="E3" t="s">
        <v>574</v>
      </c>
      <c r="F3" s="8" t="s">
        <v>2131</v>
      </c>
      <c r="G3" s="22" t="s">
        <v>635</v>
      </c>
      <c r="H3" s="8">
        <v>0</v>
      </c>
      <c r="I3" s="55">
        <v>0</v>
      </c>
      <c r="J3" s="111">
        <v>0</v>
      </c>
      <c r="K3" s="55">
        <v>0</v>
      </c>
      <c r="L3" s="55">
        <v>7</v>
      </c>
      <c r="M3" s="55">
        <v>0</v>
      </c>
      <c r="N3" s="112" t="s">
        <v>2109</v>
      </c>
      <c r="O3" s="53">
        <v>18.399999999999999</v>
      </c>
      <c r="P3" s="53">
        <v>19.2</v>
      </c>
      <c r="Q3" s="53">
        <v>17.7</v>
      </c>
      <c r="R3" s="53">
        <v>17.399999999999999</v>
      </c>
      <c r="S3" s="53">
        <v>17</v>
      </c>
      <c r="T3" s="53">
        <v>17.5</v>
      </c>
      <c r="U3" s="58">
        <v>7</v>
      </c>
      <c r="V3" s="53">
        <v>15.483600000000001</v>
      </c>
      <c r="W3" s="53">
        <v>17.037569999999999</v>
      </c>
      <c r="X3" s="113" t="s">
        <v>2098</v>
      </c>
      <c r="Z3" s="21"/>
    </row>
    <row r="4" spans="1:26" x14ac:dyDescent="0.25">
      <c r="A4" s="8" t="s">
        <v>18</v>
      </c>
      <c r="B4" s="8">
        <v>3</v>
      </c>
      <c r="C4" s="20" t="s">
        <v>439</v>
      </c>
      <c r="D4" s="20" t="s">
        <v>625</v>
      </c>
      <c r="E4" t="s">
        <v>580</v>
      </c>
      <c r="F4" s="8" t="s">
        <v>2131</v>
      </c>
      <c r="G4" s="22" t="s">
        <v>635</v>
      </c>
      <c r="H4" s="8">
        <v>0</v>
      </c>
      <c r="I4" s="55">
        <v>0</v>
      </c>
      <c r="J4" s="111">
        <v>0</v>
      </c>
      <c r="K4" s="55">
        <v>0</v>
      </c>
      <c r="L4" s="55">
        <v>8</v>
      </c>
      <c r="M4" s="55">
        <v>0</v>
      </c>
      <c r="N4" s="112" t="s">
        <v>2109</v>
      </c>
      <c r="O4" s="53">
        <v>26.5</v>
      </c>
      <c r="P4" s="53">
        <v>26.5</v>
      </c>
      <c r="Q4" s="53">
        <v>23.5</v>
      </c>
      <c r="R4" s="53">
        <v>23</v>
      </c>
      <c r="S4" s="53">
        <v>22.5</v>
      </c>
      <c r="T4" s="53">
        <v>21.8</v>
      </c>
      <c r="U4" s="58">
        <v>3</v>
      </c>
      <c r="V4" s="81">
        <v>29.653440000000003</v>
      </c>
      <c r="W4" s="53">
        <v>33.528479999999995</v>
      </c>
      <c r="X4" s="113" t="s">
        <v>2098</v>
      </c>
      <c r="Z4" s="21"/>
    </row>
    <row r="5" spans="1:26" x14ac:dyDescent="0.25">
      <c r="A5" s="8"/>
      <c r="B5" s="8">
        <v>3</v>
      </c>
      <c r="C5" s="20" t="s">
        <v>439</v>
      </c>
      <c r="D5" s="20" t="s">
        <v>625</v>
      </c>
      <c r="E5" t="s">
        <v>128</v>
      </c>
      <c r="F5" s="8" t="s">
        <v>2131</v>
      </c>
      <c r="G5" s="22" t="s">
        <v>635</v>
      </c>
      <c r="H5" s="8" t="s">
        <v>2</v>
      </c>
      <c r="I5" s="55" t="s">
        <v>2</v>
      </c>
      <c r="J5" s="111" t="s">
        <v>2</v>
      </c>
      <c r="K5" s="55" t="s">
        <v>2</v>
      </c>
      <c r="L5" s="55" t="s">
        <v>2</v>
      </c>
      <c r="M5" s="55" t="s">
        <v>2</v>
      </c>
      <c r="N5" s="112" t="s">
        <v>2</v>
      </c>
      <c r="O5" s="53"/>
      <c r="P5" s="53"/>
      <c r="Q5" s="53"/>
      <c r="R5" s="53"/>
      <c r="S5" s="53"/>
      <c r="T5" s="53"/>
      <c r="U5" s="58">
        <v>136</v>
      </c>
      <c r="V5" s="53">
        <v>14.826720000000002</v>
      </c>
      <c r="W5" s="53" t="s">
        <v>2152</v>
      </c>
      <c r="X5" s="113" t="s">
        <v>2100</v>
      </c>
      <c r="Z5" s="21"/>
    </row>
    <row r="6" spans="1:26" x14ac:dyDescent="0.25">
      <c r="A6" s="8"/>
      <c r="B6" s="8">
        <v>3</v>
      </c>
      <c r="C6" s="20" t="s">
        <v>439</v>
      </c>
      <c r="D6" s="20" t="s">
        <v>625</v>
      </c>
      <c r="E6" t="s">
        <v>2158</v>
      </c>
      <c r="F6" s="8" t="s">
        <v>2131</v>
      </c>
      <c r="G6" s="22" t="s">
        <v>635</v>
      </c>
      <c r="H6" s="8" t="s">
        <v>2</v>
      </c>
      <c r="I6" s="55" t="s">
        <v>2</v>
      </c>
      <c r="J6" s="111" t="s">
        <v>2</v>
      </c>
      <c r="K6" s="55" t="s">
        <v>2</v>
      </c>
      <c r="L6" s="55" t="s">
        <v>2</v>
      </c>
      <c r="M6" s="55" t="s">
        <v>2</v>
      </c>
      <c r="N6" s="112" t="s">
        <v>2</v>
      </c>
      <c r="O6" s="53"/>
      <c r="P6" s="53"/>
      <c r="Q6" s="53"/>
      <c r="R6" s="53"/>
      <c r="S6" s="53"/>
      <c r="T6" s="53"/>
      <c r="U6" s="58">
        <v>135</v>
      </c>
      <c r="V6" s="53">
        <v>14.826720000000002</v>
      </c>
      <c r="W6" s="53" t="s">
        <v>2153</v>
      </c>
      <c r="X6" s="113" t="s">
        <v>2098</v>
      </c>
      <c r="Z6" s="21"/>
    </row>
    <row r="7" spans="1:26" x14ac:dyDescent="0.25">
      <c r="A7" s="8" t="s">
        <v>18</v>
      </c>
      <c r="B7" s="8">
        <v>4</v>
      </c>
      <c r="C7" s="20" t="s">
        <v>550</v>
      </c>
      <c r="D7" s="20" t="s">
        <v>551</v>
      </c>
      <c r="E7" t="s">
        <v>138</v>
      </c>
      <c r="F7" s="8" t="s">
        <v>2146</v>
      </c>
      <c r="G7" s="22" t="s">
        <v>2102</v>
      </c>
      <c r="H7" s="8">
        <v>1</v>
      </c>
      <c r="I7" s="55">
        <v>1</v>
      </c>
      <c r="J7" s="111">
        <v>1</v>
      </c>
      <c r="K7" s="55">
        <v>0</v>
      </c>
      <c r="L7" s="55">
        <v>1</v>
      </c>
      <c r="M7" s="55">
        <v>1</v>
      </c>
      <c r="N7" s="112" t="s">
        <v>2141</v>
      </c>
      <c r="O7" s="53">
        <v>0.6</v>
      </c>
      <c r="P7" s="53">
        <v>0.9</v>
      </c>
      <c r="Q7" s="53">
        <v>1.3</v>
      </c>
      <c r="R7" s="53" t="s">
        <v>2</v>
      </c>
      <c r="S7" s="53" t="s">
        <v>2</v>
      </c>
      <c r="T7" s="53" t="s">
        <v>2</v>
      </c>
      <c r="U7" s="58">
        <v>110</v>
      </c>
      <c r="V7" s="53">
        <v>0.93840000000000001</v>
      </c>
      <c r="W7" s="53">
        <v>1.0933200000000001</v>
      </c>
      <c r="X7" s="113" t="s">
        <v>2100</v>
      </c>
      <c r="Z7" s="21"/>
    </row>
    <row r="8" spans="1:26" x14ac:dyDescent="0.25">
      <c r="A8" s="8" t="s">
        <v>18</v>
      </c>
      <c r="B8" s="8">
        <v>5</v>
      </c>
      <c r="C8" s="20" t="s">
        <v>368</v>
      </c>
      <c r="D8" s="20" t="s">
        <v>223</v>
      </c>
      <c r="E8" t="s">
        <v>501</v>
      </c>
      <c r="F8" s="8" t="s">
        <v>2131</v>
      </c>
      <c r="G8" s="22" t="s">
        <v>635</v>
      </c>
      <c r="H8" s="8">
        <v>0</v>
      </c>
      <c r="I8" s="55">
        <v>0</v>
      </c>
      <c r="J8" s="111">
        <v>0</v>
      </c>
      <c r="K8" s="55">
        <v>0</v>
      </c>
      <c r="L8" s="55">
        <v>3</v>
      </c>
      <c r="M8" s="55">
        <v>0</v>
      </c>
      <c r="N8" s="112" t="s">
        <v>2088</v>
      </c>
      <c r="O8" s="53">
        <v>3</v>
      </c>
      <c r="P8" s="53">
        <v>3</v>
      </c>
      <c r="Q8" s="53">
        <v>2.8</v>
      </c>
      <c r="R8" s="53">
        <v>3</v>
      </c>
      <c r="S8" s="53">
        <v>2.7</v>
      </c>
      <c r="T8" s="53">
        <v>2.5</v>
      </c>
      <c r="U8" s="58">
        <v>37</v>
      </c>
      <c r="V8" s="53">
        <v>4.5043199999999999</v>
      </c>
      <c r="W8" s="53">
        <v>3.8266200000000001</v>
      </c>
      <c r="X8" s="113" t="s">
        <v>2100</v>
      </c>
      <c r="Z8" s="21"/>
    </row>
    <row r="9" spans="1:26" x14ac:dyDescent="0.25">
      <c r="A9" s="8" t="s">
        <v>18</v>
      </c>
      <c r="B9" s="8">
        <v>6</v>
      </c>
      <c r="C9" s="20" t="s">
        <v>450</v>
      </c>
      <c r="D9" s="20" t="s">
        <v>230</v>
      </c>
      <c r="E9" t="s">
        <v>370</v>
      </c>
      <c r="F9" s="8" t="s">
        <v>2131</v>
      </c>
      <c r="G9" s="22" t="s">
        <v>231</v>
      </c>
      <c r="H9" s="8">
        <v>1</v>
      </c>
      <c r="I9" s="55">
        <v>0</v>
      </c>
      <c r="J9" s="111">
        <v>0</v>
      </c>
      <c r="K9" s="55">
        <v>0</v>
      </c>
      <c r="L9" s="55">
        <v>3</v>
      </c>
      <c r="M9" s="55">
        <v>0</v>
      </c>
      <c r="N9" s="112" t="s">
        <v>38</v>
      </c>
      <c r="O9" s="53">
        <v>2.7</v>
      </c>
      <c r="P9" s="53">
        <v>2.7</v>
      </c>
      <c r="Q9" s="53">
        <v>2.7</v>
      </c>
      <c r="R9" s="53">
        <v>3</v>
      </c>
      <c r="S9" s="53">
        <v>3.1</v>
      </c>
      <c r="T9" s="53">
        <v>2.4</v>
      </c>
      <c r="U9" s="58">
        <v>93</v>
      </c>
      <c r="V9" s="53">
        <v>2.0644800000000001</v>
      </c>
      <c r="W9" s="53">
        <v>1.4577600000000002</v>
      </c>
      <c r="X9" s="113" t="s">
        <v>2100</v>
      </c>
      <c r="Z9" s="21"/>
    </row>
    <row r="10" spans="1:26" x14ac:dyDescent="0.25">
      <c r="A10" s="8" t="s">
        <v>18</v>
      </c>
      <c r="B10" s="8">
        <v>7</v>
      </c>
      <c r="C10" s="20" t="s">
        <v>553</v>
      </c>
      <c r="D10" s="20" t="s">
        <v>552</v>
      </c>
      <c r="E10" t="s">
        <v>88</v>
      </c>
      <c r="F10" s="8" t="s">
        <v>2146</v>
      </c>
      <c r="G10" s="22" t="s">
        <v>2231</v>
      </c>
      <c r="H10" s="8">
        <v>1</v>
      </c>
      <c r="I10" s="55">
        <v>0</v>
      </c>
      <c r="J10" s="111">
        <v>0</v>
      </c>
      <c r="K10" s="55">
        <v>0</v>
      </c>
      <c r="L10" s="55">
        <v>3</v>
      </c>
      <c r="M10" s="55">
        <v>0</v>
      </c>
      <c r="N10" s="112" t="s">
        <v>38</v>
      </c>
      <c r="O10" s="53">
        <v>0.8</v>
      </c>
      <c r="P10" s="53">
        <v>0.8</v>
      </c>
      <c r="Q10" s="53">
        <v>0.8</v>
      </c>
      <c r="R10" s="53">
        <v>0.8</v>
      </c>
      <c r="S10" s="53">
        <v>0.8</v>
      </c>
      <c r="T10" s="53">
        <v>0.8</v>
      </c>
      <c r="U10" s="58">
        <v>116</v>
      </c>
      <c r="V10" s="53">
        <v>1.2199200000000001</v>
      </c>
      <c r="W10" s="53">
        <v>1.0933200000000001</v>
      </c>
      <c r="X10" s="113" t="s">
        <v>2100</v>
      </c>
      <c r="Z10" s="21"/>
    </row>
    <row r="11" spans="1:26" x14ac:dyDescent="0.25">
      <c r="A11" s="8" t="s">
        <v>18</v>
      </c>
      <c r="B11" s="8">
        <v>8</v>
      </c>
      <c r="C11" s="20" t="s">
        <v>136</v>
      </c>
      <c r="D11" s="20" t="s">
        <v>592</v>
      </c>
      <c r="E11" t="s">
        <v>143</v>
      </c>
      <c r="F11" s="8" t="s">
        <v>2131</v>
      </c>
      <c r="G11" s="22" t="s">
        <v>635</v>
      </c>
      <c r="H11" s="8">
        <v>0</v>
      </c>
      <c r="I11" s="55">
        <v>1</v>
      </c>
      <c r="J11" s="111">
        <v>0</v>
      </c>
      <c r="K11" s="55">
        <v>0</v>
      </c>
      <c r="L11" s="55">
        <v>2</v>
      </c>
      <c r="M11" s="55">
        <v>0</v>
      </c>
      <c r="N11" s="112" t="s">
        <v>874</v>
      </c>
      <c r="O11" s="53">
        <v>3.4</v>
      </c>
      <c r="P11" s="53">
        <v>3.8</v>
      </c>
      <c r="Q11" s="53">
        <v>4</v>
      </c>
      <c r="R11" s="53">
        <v>4.0999999999999996</v>
      </c>
      <c r="S11" s="53">
        <v>4.4000000000000004</v>
      </c>
      <c r="T11" s="53">
        <v>4.3</v>
      </c>
      <c r="U11" s="58"/>
      <c r="V11" s="81">
        <v>4.03512</v>
      </c>
      <c r="W11" s="81">
        <v>4.5555000000000003</v>
      </c>
      <c r="X11" s="113" t="s">
        <v>2100</v>
      </c>
      <c r="Z11" s="21"/>
    </row>
    <row r="12" spans="1:26" x14ac:dyDescent="0.25">
      <c r="A12" s="8"/>
      <c r="B12" s="8">
        <v>8</v>
      </c>
      <c r="C12" s="20" t="s">
        <v>136</v>
      </c>
      <c r="D12" s="20" t="s">
        <v>274</v>
      </c>
      <c r="E12" t="s">
        <v>85</v>
      </c>
      <c r="F12" s="8" t="s">
        <v>2131</v>
      </c>
      <c r="G12" s="22" t="s">
        <v>635</v>
      </c>
      <c r="H12" s="8">
        <v>0</v>
      </c>
      <c r="I12" s="55">
        <v>1</v>
      </c>
      <c r="J12" s="111">
        <v>0</v>
      </c>
      <c r="K12" s="55">
        <v>0</v>
      </c>
      <c r="L12" s="55">
        <v>1</v>
      </c>
      <c r="M12" s="55">
        <v>0</v>
      </c>
      <c r="N12" s="112" t="s">
        <v>874</v>
      </c>
      <c r="O12" s="53"/>
      <c r="P12" s="53"/>
      <c r="Q12" s="53" t="s">
        <v>2</v>
      </c>
      <c r="R12" s="53" t="s">
        <v>2</v>
      </c>
      <c r="S12" s="53" t="s">
        <v>2</v>
      </c>
      <c r="T12" s="53" t="s">
        <v>2</v>
      </c>
      <c r="U12" s="58">
        <v>98</v>
      </c>
      <c r="V12" s="53">
        <v>1.12608</v>
      </c>
      <c r="W12" s="53">
        <v>1.3666499999999999</v>
      </c>
      <c r="X12" s="113" t="s">
        <v>2100</v>
      </c>
      <c r="Z12" s="21"/>
    </row>
    <row r="13" spans="1:26" x14ac:dyDescent="0.25">
      <c r="A13" s="8"/>
      <c r="B13" s="8">
        <v>8</v>
      </c>
      <c r="C13" s="20" t="s">
        <v>136</v>
      </c>
      <c r="D13" s="20" t="s">
        <v>579</v>
      </c>
      <c r="E13" t="s">
        <v>9</v>
      </c>
      <c r="F13" s="8" t="s">
        <v>2131</v>
      </c>
      <c r="G13" s="22" t="s">
        <v>635</v>
      </c>
      <c r="H13" s="8">
        <v>0</v>
      </c>
      <c r="I13" s="55">
        <v>0</v>
      </c>
      <c r="J13" s="111">
        <v>0</v>
      </c>
      <c r="K13" s="55">
        <v>1</v>
      </c>
      <c r="L13" s="55">
        <v>1</v>
      </c>
      <c r="M13" s="55">
        <v>0</v>
      </c>
      <c r="N13" s="112" t="s">
        <v>874</v>
      </c>
      <c r="O13" s="53"/>
      <c r="P13" s="53"/>
      <c r="Q13" s="53" t="s">
        <v>2</v>
      </c>
      <c r="R13" s="53" t="s">
        <v>2</v>
      </c>
      <c r="S13" s="53" t="s">
        <v>2</v>
      </c>
      <c r="T13" s="53" t="s">
        <v>2</v>
      </c>
      <c r="U13" s="58">
        <v>50</v>
      </c>
      <c r="V13" s="53">
        <v>2.9090400000000001</v>
      </c>
      <c r="W13" s="53">
        <v>3.18885</v>
      </c>
      <c r="X13" s="113" t="s">
        <v>2100</v>
      </c>
      <c r="Z13" s="21"/>
    </row>
    <row r="14" spans="1:26" x14ac:dyDescent="0.25">
      <c r="A14" s="8" t="s">
        <v>18</v>
      </c>
      <c r="B14" s="8">
        <v>9</v>
      </c>
      <c r="C14" s="20" t="s">
        <v>495</v>
      </c>
      <c r="D14" s="20" t="s">
        <v>175</v>
      </c>
      <c r="F14" s="8" t="s">
        <v>2131</v>
      </c>
      <c r="G14" s="22" t="s">
        <v>635</v>
      </c>
      <c r="H14" s="8">
        <v>0</v>
      </c>
      <c r="I14" s="55">
        <v>1</v>
      </c>
      <c r="J14" s="111">
        <v>0</v>
      </c>
      <c r="K14" s="55">
        <v>1</v>
      </c>
      <c r="L14" s="55">
        <v>19</v>
      </c>
      <c r="M14" s="55">
        <v>0</v>
      </c>
      <c r="N14" s="112" t="s">
        <v>2086</v>
      </c>
      <c r="O14" s="53">
        <v>6.7</v>
      </c>
      <c r="P14" s="53">
        <v>7</v>
      </c>
      <c r="Q14" s="53">
        <v>7</v>
      </c>
      <c r="R14" s="53">
        <v>7.4</v>
      </c>
      <c r="S14" s="53">
        <v>7.1</v>
      </c>
      <c r="T14" s="53">
        <v>7.1</v>
      </c>
      <c r="U14" s="58"/>
      <c r="V14" s="81">
        <v>9.3839999999999986</v>
      </c>
      <c r="W14" s="81">
        <v>10.477650000000001</v>
      </c>
      <c r="X14" s="113" t="s">
        <v>2100</v>
      </c>
      <c r="Z14" s="21"/>
    </row>
    <row r="15" spans="1:26" x14ac:dyDescent="0.25">
      <c r="A15" s="8"/>
      <c r="B15" s="8">
        <v>9</v>
      </c>
      <c r="C15" s="20" t="s">
        <v>495</v>
      </c>
      <c r="D15" s="20" t="s">
        <v>175</v>
      </c>
      <c r="E15" t="s">
        <v>78</v>
      </c>
      <c r="F15" s="8" t="s">
        <v>2131</v>
      </c>
      <c r="G15" s="22" t="s">
        <v>635</v>
      </c>
      <c r="H15" s="8" t="s">
        <v>2</v>
      </c>
      <c r="I15" s="55" t="s">
        <v>2</v>
      </c>
      <c r="J15" s="111" t="s">
        <v>2</v>
      </c>
      <c r="K15" s="55" t="s">
        <v>2</v>
      </c>
      <c r="L15" s="55" t="s">
        <v>2</v>
      </c>
      <c r="M15" s="55" t="s">
        <v>2</v>
      </c>
      <c r="N15" s="112" t="s">
        <v>2</v>
      </c>
      <c r="O15" s="53"/>
      <c r="P15" s="53"/>
      <c r="Q15" s="53" t="s">
        <v>2</v>
      </c>
      <c r="R15" s="53" t="s">
        <v>2</v>
      </c>
      <c r="S15" s="53" t="s">
        <v>2</v>
      </c>
      <c r="T15" s="53" t="s">
        <v>2</v>
      </c>
      <c r="U15" s="58">
        <v>107</v>
      </c>
      <c r="V15" s="53">
        <v>0.93840000000000001</v>
      </c>
      <c r="W15" s="53">
        <v>1.1844300000000001</v>
      </c>
      <c r="X15" s="113" t="s">
        <v>2100</v>
      </c>
      <c r="Z15" s="21"/>
    </row>
    <row r="16" spans="1:26" x14ac:dyDescent="0.25">
      <c r="A16" s="8"/>
      <c r="B16" s="8">
        <v>9</v>
      </c>
      <c r="C16" s="20" t="s">
        <v>495</v>
      </c>
      <c r="D16" s="20" t="s">
        <v>175</v>
      </c>
      <c r="E16" t="s">
        <v>68</v>
      </c>
      <c r="F16" s="8" t="s">
        <v>2131</v>
      </c>
      <c r="G16" s="22" t="s">
        <v>635</v>
      </c>
      <c r="H16" s="8" t="s">
        <v>2</v>
      </c>
      <c r="I16" s="55" t="s">
        <v>2</v>
      </c>
      <c r="J16" s="111" t="s">
        <v>2</v>
      </c>
      <c r="K16" s="55" t="s">
        <v>2</v>
      </c>
      <c r="L16" s="55" t="s">
        <v>2</v>
      </c>
      <c r="M16" s="55" t="s">
        <v>2</v>
      </c>
      <c r="N16" s="112" t="s">
        <v>2</v>
      </c>
      <c r="O16" s="53"/>
      <c r="P16" s="53"/>
      <c r="Q16" s="53" t="s">
        <v>2</v>
      </c>
      <c r="R16" s="53" t="s">
        <v>2</v>
      </c>
      <c r="S16" s="53" t="s">
        <v>2</v>
      </c>
      <c r="T16" s="53" t="s">
        <v>2</v>
      </c>
      <c r="U16" s="58">
        <v>96</v>
      </c>
      <c r="V16" s="53">
        <v>1.12608</v>
      </c>
      <c r="W16" s="53">
        <v>1.3666499999999999</v>
      </c>
      <c r="X16" s="113" t="s">
        <v>2100</v>
      </c>
      <c r="Z16" s="21"/>
    </row>
    <row r="17" spans="1:26" x14ac:dyDescent="0.25">
      <c r="A17" s="8"/>
      <c r="B17" s="8">
        <v>9</v>
      </c>
      <c r="C17" s="20" t="s">
        <v>495</v>
      </c>
      <c r="D17" s="20" t="s">
        <v>175</v>
      </c>
      <c r="E17" t="s">
        <v>69</v>
      </c>
      <c r="F17" s="8" t="s">
        <v>2131</v>
      </c>
      <c r="G17" s="22" t="s">
        <v>635</v>
      </c>
      <c r="H17" s="8" t="s">
        <v>2</v>
      </c>
      <c r="I17" s="55" t="s">
        <v>2</v>
      </c>
      <c r="J17" s="111" t="s">
        <v>2</v>
      </c>
      <c r="K17" s="55" t="s">
        <v>2</v>
      </c>
      <c r="L17" s="55" t="s">
        <v>2</v>
      </c>
      <c r="M17" s="55" t="s">
        <v>2</v>
      </c>
      <c r="N17" s="112" t="s">
        <v>2</v>
      </c>
      <c r="O17" s="53"/>
      <c r="P17" s="53"/>
      <c r="Q17" s="53" t="s">
        <v>2</v>
      </c>
      <c r="R17" s="53" t="s">
        <v>2</v>
      </c>
      <c r="S17" s="53" t="s">
        <v>2</v>
      </c>
      <c r="T17" s="53" t="s">
        <v>2</v>
      </c>
      <c r="U17" s="58">
        <v>97</v>
      </c>
      <c r="V17" s="53">
        <v>1.12608</v>
      </c>
      <c r="W17" s="53">
        <v>1.3666499999999999</v>
      </c>
      <c r="X17" s="113" t="s">
        <v>2100</v>
      </c>
      <c r="Z17" s="21"/>
    </row>
    <row r="18" spans="1:26" x14ac:dyDescent="0.25">
      <c r="A18" s="8"/>
      <c r="B18" s="8">
        <v>9</v>
      </c>
      <c r="C18" s="20" t="s">
        <v>495</v>
      </c>
      <c r="D18" s="20" t="s">
        <v>175</v>
      </c>
      <c r="E18" t="s">
        <v>70</v>
      </c>
      <c r="F18" s="8" t="s">
        <v>2131</v>
      </c>
      <c r="G18" s="22" t="s">
        <v>635</v>
      </c>
      <c r="H18" s="8" t="s">
        <v>2</v>
      </c>
      <c r="I18" s="55" t="s">
        <v>2</v>
      </c>
      <c r="J18" s="111" t="s">
        <v>2</v>
      </c>
      <c r="K18" s="55" t="s">
        <v>2</v>
      </c>
      <c r="L18" s="55" t="s">
        <v>2</v>
      </c>
      <c r="M18" s="55" t="s">
        <v>2</v>
      </c>
      <c r="N18" s="112" t="s">
        <v>2</v>
      </c>
      <c r="O18" s="53"/>
      <c r="P18" s="53"/>
      <c r="Q18" s="53" t="s">
        <v>2</v>
      </c>
      <c r="R18" s="53" t="s">
        <v>2</v>
      </c>
      <c r="S18" s="53" t="s">
        <v>2</v>
      </c>
      <c r="T18" s="53" t="s">
        <v>2</v>
      </c>
      <c r="U18" s="58">
        <v>112</v>
      </c>
      <c r="V18" s="53">
        <v>1.12608</v>
      </c>
      <c r="W18" s="53">
        <v>1.0933200000000001</v>
      </c>
      <c r="X18" s="113" t="s">
        <v>2100</v>
      </c>
      <c r="Z18" s="21"/>
    </row>
    <row r="19" spans="1:26" x14ac:dyDescent="0.25">
      <c r="A19" s="8"/>
      <c r="B19" s="8">
        <v>9</v>
      </c>
      <c r="C19" s="20" t="s">
        <v>495</v>
      </c>
      <c r="D19" s="20" t="s">
        <v>175</v>
      </c>
      <c r="E19" t="s">
        <v>79</v>
      </c>
      <c r="F19" s="8" t="s">
        <v>2131</v>
      </c>
      <c r="G19" s="22" t="s">
        <v>635</v>
      </c>
      <c r="H19" s="8" t="s">
        <v>2</v>
      </c>
      <c r="I19" s="55" t="s">
        <v>2</v>
      </c>
      <c r="J19" s="111" t="s">
        <v>2</v>
      </c>
      <c r="K19" s="55" t="s">
        <v>2</v>
      </c>
      <c r="L19" s="55" t="s">
        <v>2</v>
      </c>
      <c r="M19" s="55" t="s">
        <v>2</v>
      </c>
      <c r="N19" s="112" t="s">
        <v>2</v>
      </c>
      <c r="O19" s="53"/>
      <c r="P19" s="53"/>
      <c r="Q19" s="53" t="s">
        <v>2</v>
      </c>
      <c r="R19" s="53" t="s">
        <v>2</v>
      </c>
      <c r="S19" s="53" t="s">
        <v>2</v>
      </c>
      <c r="T19" s="53" t="s">
        <v>2</v>
      </c>
      <c r="U19" s="58">
        <v>128</v>
      </c>
      <c r="V19" s="53">
        <v>0.93840000000000001</v>
      </c>
      <c r="W19" s="53">
        <v>0.91110000000000002</v>
      </c>
      <c r="X19" s="113" t="s">
        <v>2100</v>
      </c>
      <c r="Z19" s="21"/>
    </row>
    <row r="20" spans="1:26" x14ac:dyDescent="0.25">
      <c r="A20" s="8"/>
      <c r="B20" s="8">
        <v>9</v>
      </c>
      <c r="C20" s="20" t="s">
        <v>495</v>
      </c>
      <c r="D20" s="20" t="s">
        <v>175</v>
      </c>
      <c r="E20" t="s">
        <v>80</v>
      </c>
      <c r="F20" s="8" t="s">
        <v>2131</v>
      </c>
      <c r="G20" s="22" t="s">
        <v>635</v>
      </c>
      <c r="H20" s="8" t="s">
        <v>2</v>
      </c>
      <c r="I20" s="55" t="s">
        <v>2</v>
      </c>
      <c r="J20" s="111" t="s">
        <v>2</v>
      </c>
      <c r="K20" s="55" t="s">
        <v>2</v>
      </c>
      <c r="L20" s="55" t="s">
        <v>2</v>
      </c>
      <c r="M20" s="55" t="s">
        <v>2</v>
      </c>
      <c r="N20" s="112" t="s">
        <v>2</v>
      </c>
      <c r="O20" s="53"/>
      <c r="P20" s="53"/>
      <c r="Q20" s="53" t="s">
        <v>2</v>
      </c>
      <c r="R20" s="53" t="s">
        <v>2</v>
      </c>
      <c r="S20" s="53" t="s">
        <v>2</v>
      </c>
      <c r="T20" s="53" t="s">
        <v>2</v>
      </c>
      <c r="U20" s="58">
        <v>129</v>
      </c>
      <c r="V20" s="53">
        <v>0.93840000000000001</v>
      </c>
      <c r="W20" s="53">
        <v>0.91110000000000002</v>
      </c>
      <c r="X20" s="113" t="s">
        <v>2100</v>
      </c>
      <c r="Z20" s="21"/>
    </row>
    <row r="21" spans="1:26" x14ac:dyDescent="0.25">
      <c r="A21" s="8"/>
      <c r="B21" s="8">
        <v>9</v>
      </c>
      <c r="C21" s="20" t="s">
        <v>495</v>
      </c>
      <c r="D21" s="20" t="s">
        <v>175</v>
      </c>
      <c r="E21" t="s">
        <v>81</v>
      </c>
      <c r="F21" s="8" t="s">
        <v>2131</v>
      </c>
      <c r="G21" s="22" t="s">
        <v>635</v>
      </c>
      <c r="H21" s="8" t="s">
        <v>2</v>
      </c>
      <c r="I21" s="55" t="s">
        <v>2</v>
      </c>
      <c r="J21" s="111" t="s">
        <v>2</v>
      </c>
      <c r="K21" s="55" t="s">
        <v>2</v>
      </c>
      <c r="L21" s="55" t="s">
        <v>2</v>
      </c>
      <c r="M21" s="55" t="s">
        <v>2</v>
      </c>
      <c r="N21" s="112" t="s">
        <v>2</v>
      </c>
      <c r="O21" s="53"/>
      <c r="P21" s="53"/>
      <c r="Q21" s="53" t="s">
        <v>2</v>
      </c>
      <c r="R21" s="53" t="s">
        <v>2</v>
      </c>
      <c r="S21" s="53" t="s">
        <v>2</v>
      </c>
      <c r="T21" s="53" t="s">
        <v>2</v>
      </c>
      <c r="U21" s="58">
        <v>111</v>
      </c>
      <c r="V21" s="53">
        <v>0.93840000000000001</v>
      </c>
      <c r="W21" s="53">
        <v>1.0933200000000001</v>
      </c>
      <c r="X21" s="113" t="s">
        <v>2100</v>
      </c>
      <c r="Z21" s="21"/>
    </row>
    <row r="22" spans="1:26" x14ac:dyDescent="0.25">
      <c r="A22" s="8"/>
      <c r="B22" s="8">
        <v>9</v>
      </c>
      <c r="C22" s="20" t="s">
        <v>495</v>
      </c>
      <c r="D22" s="20" t="s">
        <v>175</v>
      </c>
      <c r="E22" t="s">
        <v>39</v>
      </c>
      <c r="F22" s="8" t="s">
        <v>2131</v>
      </c>
      <c r="G22" s="22" t="s">
        <v>635</v>
      </c>
      <c r="H22" s="8" t="s">
        <v>2</v>
      </c>
      <c r="I22" s="55" t="s">
        <v>2</v>
      </c>
      <c r="J22" s="111" t="s">
        <v>2</v>
      </c>
      <c r="K22" s="55" t="s">
        <v>2</v>
      </c>
      <c r="L22" s="55" t="s">
        <v>2</v>
      </c>
      <c r="M22" s="55" t="s">
        <v>2</v>
      </c>
      <c r="N22" s="112" t="s">
        <v>2</v>
      </c>
      <c r="O22" s="53"/>
      <c r="P22" s="53"/>
      <c r="Q22" s="53" t="s">
        <v>2</v>
      </c>
      <c r="R22" s="53" t="s">
        <v>2</v>
      </c>
      <c r="S22" s="53" t="s">
        <v>2</v>
      </c>
      <c r="T22" s="53" t="s">
        <v>2</v>
      </c>
      <c r="U22" s="58">
        <v>62</v>
      </c>
      <c r="V22" s="53">
        <v>2.2521599999999999</v>
      </c>
      <c r="W22" s="53">
        <v>2.5510799999999998</v>
      </c>
      <c r="X22" s="113" t="s">
        <v>2100</v>
      </c>
      <c r="Z22" s="21"/>
    </row>
    <row r="23" spans="1:26" x14ac:dyDescent="0.25">
      <c r="A23" s="8" t="s">
        <v>18</v>
      </c>
      <c r="B23" s="8">
        <v>10</v>
      </c>
      <c r="C23" s="20" t="s">
        <v>318</v>
      </c>
      <c r="D23" s="20" t="s">
        <v>566</v>
      </c>
      <c r="F23" s="8" t="s">
        <v>2131</v>
      </c>
      <c r="G23" s="22" t="s">
        <v>635</v>
      </c>
      <c r="H23" s="8">
        <v>0</v>
      </c>
      <c r="I23" s="55">
        <v>1</v>
      </c>
      <c r="J23" s="111">
        <v>0</v>
      </c>
      <c r="K23" s="55">
        <v>0</v>
      </c>
      <c r="L23" s="55">
        <v>4</v>
      </c>
      <c r="M23" s="55">
        <v>0</v>
      </c>
      <c r="N23" s="112" t="s">
        <v>2087</v>
      </c>
      <c r="O23" s="53">
        <v>1.2</v>
      </c>
      <c r="P23" s="53">
        <v>1.2</v>
      </c>
      <c r="Q23" s="53">
        <v>1.2</v>
      </c>
      <c r="R23" s="53">
        <v>1.2</v>
      </c>
      <c r="S23" s="53">
        <v>1.2</v>
      </c>
      <c r="T23" s="53">
        <v>1.2</v>
      </c>
      <c r="U23" s="58"/>
      <c r="V23" s="55"/>
      <c r="W23" s="53"/>
      <c r="X23" s="113" t="s">
        <v>2</v>
      </c>
      <c r="Z23" s="21"/>
    </row>
    <row r="24" spans="1:26" x14ac:dyDescent="0.25">
      <c r="A24" s="8" t="s">
        <v>18</v>
      </c>
      <c r="B24" s="8">
        <v>11</v>
      </c>
      <c r="C24" s="20" t="s">
        <v>389</v>
      </c>
      <c r="D24" s="20" t="s">
        <v>285</v>
      </c>
      <c r="E24" t="s">
        <v>388</v>
      </c>
      <c r="F24" s="8" t="s">
        <v>2131</v>
      </c>
      <c r="G24" s="22" t="s">
        <v>635</v>
      </c>
      <c r="H24" s="8">
        <v>0</v>
      </c>
      <c r="I24" s="55">
        <v>0</v>
      </c>
      <c r="J24" s="111">
        <v>0</v>
      </c>
      <c r="K24" s="55">
        <v>0</v>
      </c>
      <c r="L24" s="55">
        <v>5</v>
      </c>
      <c r="M24" s="55">
        <v>0</v>
      </c>
      <c r="N24" s="112" t="s">
        <v>2086</v>
      </c>
      <c r="O24" s="53">
        <v>1.6</v>
      </c>
      <c r="P24" s="53">
        <v>1.6</v>
      </c>
      <c r="Q24" s="53">
        <v>1.4</v>
      </c>
      <c r="R24" s="53">
        <v>1.4</v>
      </c>
      <c r="S24" s="53">
        <v>1.4</v>
      </c>
      <c r="T24" s="53">
        <v>1.2</v>
      </c>
      <c r="U24" s="58"/>
      <c r="V24" s="55"/>
      <c r="W24" s="53"/>
      <c r="X24" s="113" t="s">
        <v>2</v>
      </c>
      <c r="Z24" s="21"/>
    </row>
    <row r="25" spans="1:26" x14ac:dyDescent="0.25">
      <c r="A25" s="8" t="s">
        <v>18</v>
      </c>
      <c r="B25" s="8">
        <v>12</v>
      </c>
      <c r="C25" s="20" t="s">
        <v>444</v>
      </c>
      <c r="D25" s="20" t="s">
        <v>203</v>
      </c>
      <c r="E25" t="s">
        <v>10</v>
      </c>
      <c r="F25" s="8" t="s">
        <v>2131</v>
      </c>
      <c r="G25" s="22" t="s">
        <v>635</v>
      </c>
      <c r="H25" s="8">
        <v>0</v>
      </c>
      <c r="I25" s="55">
        <v>1</v>
      </c>
      <c r="J25" s="111">
        <v>0</v>
      </c>
      <c r="K25" s="55">
        <v>1</v>
      </c>
      <c r="L25" s="55">
        <v>5</v>
      </c>
      <c r="M25" s="55">
        <v>0</v>
      </c>
      <c r="N25" s="112" t="s">
        <v>2086</v>
      </c>
      <c r="O25" s="53">
        <v>4</v>
      </c>
      <c r="P25" s="53">
        <v>3.8</v>
      </c>
      <c r="Q25" s="53">
        <v>3.8</v>
      </c>
      <c r="R25" s="53">
        <v>3.6</v>
      </c>
      <c r="S25" s="53">
        <v>3.8</v>
      </c>
      <c r="T25" s="53">
        <v>3.5</v>
      </c>
      <c r="U25" s="58"/>
      <c r="V25" s="53">
        <v>2.4398400000000002</v>
      </c>
      <c r="W25" s="53"/>
      <c r="X25" s="113" t="s">
        <v>2</v>
      </c>
      <c r="Z25" s="21"/>
    </row>
    <row r="26" spans="1:26" x14ac:dyDescent="0.25">
      <c r="A26" s="8"/>
      <c r="B26" s="8">
        <v>12</v>
      </c>
      <c r="C26" s="20" t="s">
        <v>444</v>
      </c>
      <c r="D26" s="20" t="s">
        <v>203</v>
      </c>
      <c r="E26" t="s">
        <v>50</v>
      </c>
      <c r="F26" s="8" t="s">
        <v>2131</v>
      </c>
      <c r="G26" s="22" t="s">
        <v>635</v>
      </c>
      <c r="H26" s="8" t="s">
        <v>2</v>
      </c>
      <c r="I26" s="55" t="s">
        <v>2</v>
      </c>
      <c r="J26" s="111" t="s">
        <v>2</v>
      </c>
      <c r="K26" s="55" t="s">
        <v>2</v>
      </c>
      <c r="L26" s="55" t="s">
        <v>2</v>
      </c>
      <c r="M26" s="55" t="s">
        <v>2</v>
      </c>
      <c r="N26" s="112" t="s">
        <v>2</v>
      </c>
      <c r="O26" s="53"/>
      <c r="P26" s="53"/>
      <c r="Q26" s="53" t="s">
        <v>2</v>
      </c>
      <c r="R26" s="53" t="s">
        <v>2</v>
      </c>
      <c r="S26" s="53" t="s">
        <v>2</v>
      </c>
      <c r="T26" s="53" t="s">
        <v>2</v>
      </c>
      <c r="U26" s="58">
        <v>64</v>
      </c>
      <c r="V26" s="53">
        <v>2.4398400000000002</v>
      </c>
      <c r="W26" s="53">
        <v>2.4599700000000002</v>
      </c>
      <c r="X26" s="113" t="s">
        <v>2100</v>
      </c>
      <c r="Z26" s="21"/>
    </row>
    <row r="27" spans="1:26" x14ac:dyDescent="0.25">
      <c r="A27" s="8" t="s">
        <v>18</v>
      </c>
      <c r="B27" s="8">
        <v>13</v>
      </c>
      <c r="C27" s="20" t="s">
        <v>133</v>
      </c>
      <c r="D27" s="20" t="s">
        <v>189</v>
      </c>
      <c r="F27" s="8" t="s">
        <v>2131</v>
      </c>
      <c r="G27" s="22" t="s">
        <v>635</v>
      </c>
      <c r="H27" s="8">
        <v>0</v>
      </c>
      <c r="I27" s="55">
        <v>1</v>
      </c>
      <c r="J27" s="111">
        <v>0</v>
      </c>
      <c r="K27" s="55">
        <v>0</v>
      </c>
      <c r="L27" s="55">
        <v>5</v>
      </c>
      <c r="M27" s="55">
        <v>1</v>
      </c>
      <c r="N27" s="112" t="s">
        <v>2091</v>
      </c>
      <c r="O27" s="53">
        <v>5.5</v>
      </c>
      <c r="P27" s="53">
        <v>5.2</v>
      </c>
      <c r="Q27" s="53">
        <v>4.8</v>
      </c>
      <c r="R27" s="53">
        <v>4.5</v>
      </c>
      <c r="S27" s="53">
        <v>4.4000000000000004</v>
      </c>
      <c r="T27" s="53">
        <v>4.2</v>
      </c>
      <c r="U27" s="58"/>
      <c r="V27" s="55"/>
      <c r="W27" s="53"/>
      <c r="X27" s="113" t="s">
        <v>2</v>
      </c>
      <c r="Z27" s="21"/>
    </row>
    <row r="28" spans="1:26" x14ac:dyDescent="0.25">
      <c r="A28" s="8" t="s">
        <v>18</v>
      </c>
      <c r="B28" s="8">
        <v>14</v>
      </c>
      <c r="C28" s="20" t="s">
        <v>469</v>
      </c>
      <c r="D28" s="20" t="s">
        <v>294</v>
      </c>
      <c r="E28" t="s">
        <v>295</v>
      </c>
      <c r="F28" s="8" t="s">
        <v>2131</v>
      </c>
      <c r="G28" s="22" t="s">
        <v>635</v>
      </c>
      <c r="H28" s="8">
        <v>0</v>
      </c>
      <c r="I28" s="55">
        <v>0</v>
      </c>
      <c r="J28" s="111">
        <v>0</v>
      </c>
      <c r="K28" s="55">
        <v>1</v>
      </c>
      <c r="L28" s="55">
        <v>3</v>
      </c>
      <c r="M28" s="55">
        <v>0</v>
      </c>
      <c r="N28" s="112" t="s">
        <v>2087</v>
      </c>
      <c r="O28" s="53">
        <v>2</v>
      </c>
      <c r="P28" s="53">
        <v>1.6</v>
      </c>
      <c r="Q28" s="53">
        <v>2.8</v>
      </c>
      <c r="R28" s="53">
        <v>2.6</v>
      </c>
      <c r="S28" s="53">
        <v>1.4</v>
      </c>
      <c r="T28" s="53">
        <v>1.3</v>
      </c>
      <c r="U28" s="58">
        <v>76</v>
      </c>
      <c r="V28" s="53">
        <v>1.68912</v>
      </c>
      <c r="W28" s="53">
        <v>2.0955299999999997</v>
      </c>
      <c r="X28" s="113" t="s">
        <v>2100</v>
      </c>
      <c r="Z28" s="21"/>
    </row>
    <row r="29" spans="1:26" x14ac:dyDescent="0.25">
      <c r="A29" s="8" t="s">
        <v>18</v>
      </c>
      <c r="B29" s="8">
        <v>15</v>
      </c>
      <c r="C29" s="20" t="s">
        <v>300</v>
      </c>
      <c r="D29" s="20" t="s">
        <v>300</v>
      </c>
      <c r="F29" s="8" t="s">
        <v>2131</v>
      </c>
      <c r="G29" s="22" t="s">
        <v>635</v>
      </c>
      <c r="H29" s="8">
        <v>0</v>
      </c>
      <c r="I29" s="55">
        <v>0</v>
      </c>
      <c r="J29" s="111">
        <v>0</v>
      </c>
      <c r="K29" s="55">
        <v>0</v>
      </c>
      <c r="L29" s="55">
        <v>17</v>
      </c>
      <c r="M29" s="55">
        <v>1</v>
      </c>
      <c r="N29" s="112" t="s">
        <v>2096</v>
      </c>
      <c r="O29" s="53">
        <v>1.5</v>
      </c>
      <c r="P29" s="53">
        <v>1.4</v>
      </c>
      <c r="Q29" s="53">
        <v>1</v>
      </c>
      <c r="R29" s="53">
        <v>1.5</v>
      </c>
      <c r="S29" s="53">
        <v>2.2000000000000002</v>
      </c>
      <c r="T29" s="53">
        <v>2.4</v>
      </c>
      <c r="U29" s="58"/>
      <c r="V29" s="55"/>
      <c r="W29" s="53"/>
      <c r="X29" s="113" t="s">
        <v>2</v>
      </c>
      <c r="Z29" s="21"/>
    </row>
    <row r="30" spans="1:26" x14ac:dyDescent="0.25">
      <c r="A30" s="8" t="s">
        <v>18</v>
      </c>
      <c r="B30" s="8">
        <v>16</v>
      </c>
      <c r="C30" s="20" t="s">
        <v>624</v>
      </c>
      <c r="D30" s="20" t="s">
        <v>219</v>
      </c>
      <c r="F30" s="8" t="s">
        <v>2110</v>
      </c>
      <c r="G30" s="22" t="s">
        <v>2102</v>
      </c>
      <c r="H30" s="8">
        <v>1</v>
      </c>
      <c r="I30" s="55">
        <v>0</v>
      </c>
      <c r="J30" s="111">
        <v>0</v>
      </c>
      <c r="K30" s="55">
        <v>0</v>
      </c>
      <c r="L30" s="55">
        <v>1</v>
      </c>
      <c r="M30" s="55">
        <v>1</v>
      </c>
      <c r="N30" s="112" t="s">
        <v>2092</v>
      </c>
      <c r="O30" s="53"/>
      <c r="P30" s="53"/>
      <c r="Q30" s="53" t="s">
        <v>2</v>
      </c>
      <c r="R30" s="53" t="s">
        <v>2</v>
      </c>
      <c r="S30" s="53" t="s">
        <v>2</v>
      </c>
      <c r="T30" s="53" t="s">
        <v>2</v>
      </c>
      <c r="U30" s="58"/>
      <c r="V30" s="55"/>
      <c r="W30" s="53"/>
      <c r="X30" s="113" t="s">
        <v>2</v>
      </c>
      <c r="Z30" s="21"/>
    </row>
    <row r="31" spans="1:26" x14ac:dyDescent="0.25">
      <c r="A31" s="8" t="s">
        <v>18</v>
      </c>
      <c r="B31" s="8">
        <v>17</v>
      </c>
      <c r="C31" s="20" t="s">
        <v>178</v>
      </c>
      <c r="D31" s="20" t="s">
        <v>177</v>
      </c>
      <c r="E31" t="s">
        <v>356</v>
      </c>
      <c r="F31" s="8" t="s">
        <v>2131</v>
      </c>
      <c r="G31" s="22" t="s">
        <v>635</v>
      </c>
      <c r="H31" s="8">
        <v>0</v>
      </c>
      <c r="I31" s="55">
        <v>0</v>
      </c>
      <c r="J31" s="111">
        <v>0</v>
      </c>
      <c r="K31" s="55">
        <v>0</v>
      </c>
      <c r="L31" s="55">
        <v>11</v>
      </c>
      <c r="M31" s="55">
        <v>0</v>
      </c>
      <c r="N31" s="112" t="s">
        <v>2088</v>
      </c>
      <c r="O31" s="53">
        <v>7</v>
      </c>
      <c r="P31" s="53">
        <v>6.3</v>
      </c>
      <c r="Q31" s="53">
        <v>4.5</v>
      </c>
      <c r="R31" s="53">
        <v>4</v>
      </c>
      <c r="S31" s="53">
        <v>3.8</v>
      </c>
      <c r="T31" s="53">
        <v>3.8</v>
      </c>
      <c r="U31" s="58"/>
      <c r="V31" s="55"/>
      <c r="W31" s="53"/>
      <c r="X31" s="113" t="s">
        <v>2</v>
      </c>
      <c r="Z31" s="21"/>
    </row>
    <row r="32" spans="1:26" x14ac:dyDescent="0.25">
      <c r="A32" s="8" t="s">
        <v>18</v>
      </c>
      <c r="B32" s="8">
        <v>18</v>
      </c>
      <c r="C32" s="20" t="s">
        <v>496</v>
      </c>
      <c r="D32" s="20" t="s">
        <v>578</v>
      </c>
      <c r="E32" t="s">
        <v>587</v>
      </c>
      <c r="F32" s="8" t="s">
        <v>2131</v>
      </c>
      <c r="G32" s="22" t="s">
        <v>635</v>
      </c>
      <c r="H32" s="8">
        <v>0</v>
      </c>
      <c r="I32" s="55">
        <v>1</v>
      </c>
      <c r="J32" s="111">
        <v>1</v>
      </c>
      <c r="K32" s="55">
        <v>0.5</v>
      </c>
      <c r="L32" s="55">
        <v>1</v>
      </c>
      <c r="M32" s="55">
        <v>0</v>
      </c>
      <c r="N32" s="112" t="s">
        <v>874</v>
      </c>
      <c r="O32" s="53">
        <v>4.9000000000000004</v>
      </c>
      <c r="P32" s="53">
        <v>6.1</v>
      </c>
      <c r="Q32" s="53">
        <v>13.5</v>
      </c>
      <c r="R32" s="53">
        <v>2.2000000000000002</v>
      </c>
      <c r="S32" s="53">
        <v>0.5</v>
      </c>
      <c r="T32" s="53" t="s">
        <v>116</v>
      </c>
      <c r="U32" s="58">
        <v>29</v>
      </c>
      <c r="V32" s="53">
        <v>4.6920000000000002</v>
      </c>
      <c r="W32" s="53">
        <v>4.82883</v>
      </c>
      <c r="X32" s="113" t="s">
        <v>2100</v>
      </c>
      <c r="Z32" s="21"/>
    </row>
    <row r="33" spans="1:26" x14ac:dyDescent="0.25">
      <c r="A33" s="8" t="s">
        <v>18</v>
      </c>
      <c r="B33" s="8">
        <v>19</v>
      </c>
      <c r="C33" s="20" t="s">
        <v>255</v>
      </c>
      <c r="D33" s="20" t="s">
        <v>255</v>
      </c>
      <c r="E33" t="s">
        <v>620</v>
      </c>
      <c r="F33" s="8" t="s">
        <v>2131</v>
      </c>
      <c r="G33" s="22" t="s">
        <v>256</v>
      </c>
      <c r="H33" s="8">
        <v>1</v>
      </c>
      <c r="I33" s="55">
        <v>0</v>
      </c>
      <c r="J33" s="111">
        <v>0</v>
      </c>
      <c r="K33" s="55">
        <v>0</v>
      </c>
      <c r="L33" s="55">
        <v>2</v>
      </c>
      <c r="M33" s="55">
        <v>0</v>
      </c>
      <c r="N33" s="112" t="s">
        <v>38</v>
      </c>
      <c r="O33" s="53">
        <v>2</v>
      </c>
      <c r="P33" s="53">
        <v>2</v>
      </c>
      <c r="Q33" s="53">
        <v>2</v>
      </c>
      <c r="R33" s="53">
        <v>0.4</v>
      </c>
      <c r="S33" s="53">
        <v>0.4</v>
      </c>
      <c r="T33" s="53" t="s">
        <v>116</v>
      </c>
      <c r="U33" s="58"/>
      <c r="V33" s="81">
        <v>3.0028800000000002</v>
      </c>
      <c r="W33" s="81">
        <v>3.0977399999999999</v>
      </c>
      <c r="X33" s="113" t="s">
        <v>2100</v>
      </c>
      <c r="Z33" s="21"/>
    </row>
    <row r="34" spans="1:26" x14ac:dyDescent="0.25">
      <c r="A34" s="8"/>
      <c r="B34" s="8">
        <v>19</v>
      </c>
      <c r="C34" s="20" t="s">
        <v>255</v>
      </c>
      <c r="D34" s="20" t="s">
        <v>255</v>
      </c>
      <c r="E34" t="s">
        <v>67</v>
      </c>
      <c r="F34" s="8" t="s">
        <v>2131</v>
      </c>
      <c r="G34" s="22" t="s">
        <v>256</v>
      </c>
      <c r="H34" s="8" t="s">
        <v>2</v>
      </c>
      <c r="I34" s="55" t="s">
        <v>2</v>
      </c>
      <c r="J34" s="111" t="s">
        <v>2</v>
      </c>
      <c r="K34" s="55" t="s">
        <v>2</v>
      </c>
      <c r="L34" s="55" t="s">
        <v>2</v>
      </c>
      <c r="M34" s="55" t="s">
        <v>2</v>
      </c>
      <c r="N34" s="112" t="s">
        <v>2</v>
      </c>
      <c r="O34" s="53"/>
      <c r="P34" s="53"/>
      <c r="Q34" s="53" t="s">
        <v>2</v>
      </c>
      <c r="R34" s="53" t="s">
        <v>2</v>
      </c>
      <c r="S34" s="53" t="s">
        <v>2</v>
      </c>
      <c r="T34" s="53" t="s">
        <v>2</v>
      </c>
      <c r="U34" s="58">
        <v>86</v>
      </c>
      <c r="V34" s="53">
        <v>1.5014400000000001</v>
      </c>
      <c r="W34" s="53">
        <v>1.54887</v>
      </c>
      <c r="X34" s="113" t="s">
        <v>2100</v>
      </c>
      <c r="Z34" s="21"/>
    </row>
    <row r="35" spans="1:26" x14ac:dyDescent="0.25">
      <c r="A35" s="8"/>
      <c r="B35" s="8">
        <v>19</v>
      </c>
      <c r="C35" s="20" t="s">
        <v>255</v>
      </c>
      <c r="D35" s="20" t="s">
        <v>255</v>
      </c>
      <c r="E35" t="s">
        <v>66</v>
      </c>
      <c r="F35" s="8" t="s">
        <v>2131</v>
      </c>
      <c r="G35" s="22" t="s">
        <v>256</v>
      </c>
      <c r="H35" s="8" t="s">
        <v>2</v>
      </c>
      <c r="I35" s="55" t="s">
        <v>2</v>
      </c>
      <c r="J35" s="111" t="s">
        <v>2</v>
      </c>
      <c r="K35" s="55" t="s">
        <v>2</v>
      </c>
      <c r="L35" s="55" t="s">
        <v>2</v>
      </c>
      <c r="M35" s="55" t="s">
        <v>2</v>
      </c>
      <c r="N35" s="112" t="s">
        <v>2</v>
      </c>
      <c r="O35" s="53"/>
      <c r="P35" s="53"/>
      <c r="Q35" s="53" t="s">
        <v>2</v>
      </c>
      <c r="R35" s="53" t="s">
        <v>2</v>
      </c>
      <c r="S35" s="53" t="s">
        <v>2</v>
      </c>
      <c r="T35" s="53" t="s">
        <v>2</v>
      </c>
      <c r="U35" s="58">
        <v>87</v>
      </c>
      <c r="V35" s="53">
        <v>1.5014400000000001</v>
      </c>
      <c r="W35" s="53">
        <v>1.54887</v>
      </c>
      <c r="X35" s="113" t="s">
        <v>2100</v>
      </c>
      <c r="Z35" s="21"/>
    </row>
    <row r="36" spans="1:26" x14ac:dyDescent="0.25">
      <c r="A36" s="8" t="s">
        <v>18</v>
      </c>
      <c r="B36" s="8">
        <v>20</v>
      </c>
      <c r="C36" s="20" t="s">
        <v>132</v>
      </c>
      <c r="D36" s="20" t="s">
        <v>514</v>
      </c>
      <c r="E36" t="s">
        <v>1</v>
      </c>
      <c r="F36" s="8" t="s">
        <v>2131</v>
      </c>
      <c r="G36" s="22" t="s">
        <v>635</v>
      </c>
      <c r="H36" s="8">
        <v>0</v>
      </c>
      <c r="I36" s="55">
        <v>0</v>
      </c>
      <c r="J36" s="111">
        <v>0</v>
      </c>
      <c r="K36" s="55">
        <v>1</v>
      </c>
      <c r="L36" s="55">
        <v>5</v>
      </c>
      <c r="M36" s="55">
        <v>0</v>
      </c>
      <c r="N36" s="112" t="s">
        <v>2087</v>
      </c>
      <c r="O36" s="53">
        <v>40.5</v>
      </c>
      <c r="P36" s="53">
        <v>33.299999999999997</v>
      </c>
      <c r="Q36" s="53">
        <v>34.200000000000003</v>
      </c>
      <c r="R36" s="53">
        <v>25</v>
      </c>
      <c r="S36" s="53">
        <v>26.5</v>
      </c>
      <c r="T36" s="53">
        <v>34</v>
      </c>
      <c r="U36" s="58"/>
      <c r="V36" s="81">
        <v>48.796799999999998</v>
      </c>
      <c r="W36" s="81">
        <v>40.999499999999998</v>
      </c>
      <c r="X36" s="113" t="s">
        <v>2100</v>
      </c>
      <c r="Z36" s="21"/>
    </row>
    <row r="37" spans="1:26" x14ac:dyDescent="0.25">
      <c r="A37" s="8"/>
      <c r="B37" s="8">
        <v>20</v>
      </c>
      <c r="C37" s="20" t="s">
        <v>132</v>
      </c>
      <c r="D37" s="20" t="s">
        <v>514</v>
      </c>
      <c r="E37" t="s">
        <v>24</v>
      </c>
      <c r="F37" s="8" t="s">
        <v>2131</v>
      </c>
      <c r="G37" s="22" t="s">
        <v>635</v>
      </c>
      <c r="H37" s="8">
        <v>0</v>
      </c>
      <c r="I37" s="55">
        <v>0</v>
      </c>
      <c r="J37" s="111">
        <v>0</v>
      </c>
      <c r="K37" s="55">
        <v>0</v>
      </c>
      <c r="L37" s="55">
        <v>1</v>
      </c>
      <c r="M37" s="55">
        <v>0</v>
      </c>
      <c r="N37" s="112" t="s">
        <v>2087</v>
      </c>
      <c r="O37" s="53"/>
      <c r="P37" s="53"/>
      <c r="Q37" s="53" t="s">
        <v>2</v>
      </c>
      <c r="R37" s="53" t="s">
        <v>2</v>
      </c>
      <c r="S37" s="53" t="s">
        <v>2</v>
      </c>
      <c r="T37" s="53" t="s">
        <v>2</v>
      </c>
      <c r="U37" s="58">
        <v>5</v>
      </c>
      <c r="V37" s="53">
        <v>23.08464</v>
      </c>
      <c r="W37" s="53">
        <v>18.859770000000001</v>
      </c>
      <c r="X37" s="113" t="s">
        <v>2100</v>
      </c>
      <c r="Z37" s="21"/>
    </row>
    <row r="38" spans="1:26" x14ac:dyDescent="0.25">
      <c r="A38" s="8"/>
      <c r="B38" s="8">
        <v>20</v>
      </c>
      <c r="C38" s="20" t="s">
        <v>132</v>
      </c>
      <c r="D38" s="20" t="s">
        <v>514</v>
      </c>
      <c r="E38" t="s">
        <v>23</v>
      </c>
      <c r="F38" s="8" t="s">
        <v>2131</v>
      </c>
      <c r="G38" s="22" t="s">
        <v>635</v>
      </c>
      <c r="H38" s="8">
        <v>0</v>
      </c>
      <c r="I38" s="55">
        <v>0</v>
      </c>
      <c r="J38" s="111">
        <v>0</v>
      </c>
      <c r="K38" s="55">
        <v>1</v>
      </c>
      <c r="L38" s="55">
        <v>4</v>
      </c>
      <c r="M38" s="55">
        <v>0</v>
      </c>
      <c r="N38" s="112" t="s">
        <v>2087</v>
      </c>
      <c r="O38" s="53"/>
      <c r="P38" s="53"/>
      <c r="Q38" s="53" t="s">
        <v>2</v>
      </c>
      <c r="R38" s="53" t="s">
        <v>2</v>
      </c>
      <c r="S38" s="53" t="s">
        <v>2</v>
      </c>
      <c r="T38" s="53" t="s">
        <v>2</v>
      </c>
      <c r="U38" s="58">
        <v>4</v>
      </c>
      <c r="V38" s="53">
        <v>25.712159999999997</v>
      </c>
      <c r="W38" s="53">
        <v>22.13973</v>
      </c>
      <c r="X38" s="113" t="s">
        <v>2100</v>
      </c>
      <c r="Z38" s="21"/>
    </row>
    <row r="39" spans="1:26" x14ac:dyDescent="0.25">
      <c r="A39" s="8" t="s">
        <v>18</v>
      </c>
      <c r="B39" s="8">
        <v>21</v>
      </c>
      <c r="C39" s="20" t="s">
        <v>500</v>
      </c>
      <c r="D39" s="20" t="s">
        <v>515</v>
      </c>
      <c r="F39" s="8" t="s">
        <v>2146</v>
      </c>
      <c r="G39" s="22" t="s">
        <v>635</v>
      </c>
      <c r="H39" s="8">
        <v>0</v>
      </c>
      <c r="I39" s="55">
        <v>1</v>
      </c>
      <c r="J39" s="111">
        <v>0</v>
      </c>
      <c r="K39" s="55">
        <v>0</v>
      </c>
      <c r="L39" s="55">
        <v>15</v>
      </c>
      <c r="M39" s="55">
        <v>0</v>
      </c>
      <c r="N39" s="112" t="s">
        <v>2086</v>
      </c>
      <c r="O39" s="53"/>
      <c r="P39" s="53"/>
      <c r="Q39" s="53" t="s">
        <v>2</v>
      </c>
      <c r="R39" s="53" t="s">
        <v>2</v>
      </c>
      <c r="S39" s="53" t="s">
        <v>2</v>
      </c>
      <c r="T39" s="53" t="s">
        <v>2</v>
      </c>
      <c r="U39" s="58"/>
      <c r="V39" s="55"/>
      <c r="W39" s="53"/>
      <c r="X39" s="113" t="s">
        <v>2</v>
      </c>
      <c r="Z39" s="21"/>
    </row>
    <row r="40" spans="1:26" x14ac:dyDescent="0.25">
      <c r="A40" s="8" t="s">
        <v>18</v>
      </c>
      <c r="B40" s="8">
        <v>22</v>
      </c>
      <c r="C40" s="20" t="s">
        <v>402</v>
      </c>
      <c r="D40" s="20" t="s">
        <v>424</v>
      </c>
      <c r="F40" s="8" t="s">
        <v>2131</v>
      </c>
      <c r="G40" s="22" t="s">
        <v>174</v>
      </c>
      <c r="H40" s="8">
        <v>1</v>
      </c>
      <c r="I40" s="55">
        <v>0</v>
      </c>
      <c r="J40" s="111">
        <v>0</v>
      </c>
      <c r="K40" s="55">
        <v>1</v>
      </c>
      <c r="L40" s="55">
        <v>20</v>
      </c>
      <c r="M40" s="55">
        <v>0</v>
      </c>
      <c r="N40" s="112" t="s">
        <v>38</v>
      </c>
      <c r="O40" s="81">
        <v>7.1000000000000005</v>
      </c>
      <c r="P40" s="81">
        <v>7.1000000000000005</v>
      </c>
      <c r="Q40" s="81">
        <v>6</v>
      </c>
      <c r="R40" s="81">
        <v>6.5</v>
      </c>
      <c r="S40" s="81">
        <v>7.1000000000000005</v>
      </c>
      <c r="T40" s="81">
        <v>7.3999999999999995</v>
      </c>
      <c r="U40" s="58"/>
      <c r="V40" s="55"/>
      <c r="W40" s="53"/>
      <c r="X40" s="113" t="s">
        <v>2</v>
      </c>
      <c r="Z40" s="21"/>
    </row>
    <row r="41" spans="1:26" x14ac:dyDescent="0.25">
      <c r="A41" s="8"/>
      <c r="B41" s="8">
        <v>22</v>
      </c>
      <c r="C41" s="20" t="s">
        <v>402</v>
      </c>
      <c r="D41" s="20" t="s">
        <v>424</v>
      </c>
      <c r="E41" t="s">
        <v>139</v>
      </c>
      <c r="F41" s="8" t="s">
        <v>2131</v>
      </c>
      <c r="G41" s="22" t="s">
        <v>174</v>
      </c>
      <c r="H41" s="8" t="s">
        <v>2</v>
      </c>
      <c r="I41" s="55" t="s">
        <v>2</v>
      </c>
      <c r="J41" s="111" t="s">
        <v>2</v>
      </c>
      <c r="K41" s="55" t="s">
        <v>2</v>
      </c>
      <c r="L41" s="55" t="s">
        <v>2</v>
      </c>
      <c r="M41" s="55" t="s">
        <v>2</v>
      </c>
      <c r="N41" s="112" t="s">
        <v>2</v>
      </c>
      <c r="O41" s="53">
        <v>2.5</v>
      </c>
      <c r="P41" s="53">
        <v>2.5</v>
      </c>
      <c r="Q41" s="53">
        <v>1.8</v>
      </c>
      <c r="R41" s="53">
        <v>2.5</v>
      </c>
      <c r="S41" s="53">
        <v>2.7</v>
      </c>
      <c r="T41" s="53">
        <v>2.8</v>
      </c>
      <c r="U41" s="58"/>
      <c r="V41" s="55"/>
      <c r="W41" s="53"/>
      <c r="X41" s="113" t="s">
        <v>2</v>
      </c>
      <c r="Z41" s="21"/>
    </row>
    <row r="42" spans="1:26" x14ac:dyDescent="0.25">
      <c r="A42" s="8"/>
      <c r="B42" s="8">
        <v>22</v>
      </c>
      <c r="C42" s="20" t="s">
        <v>402</v>
      </c>
      <c r="D42" s="20" t="s">
        <v>424</v>
      </c>
      <c r="E42" t="s">
        <v>147</v>
      </c>
      <c r="F42" s="8" t="s">
        <v>2131</v>
      </c>
      <c r="G42" s="22" t="s">
        <v>174</v>
      </c>
      <c r="H42" s="8" t="s">
        <v>2</v>
      </c>
      <c r="I42" s="55" t="s">
        <v>2</v>
      </c>
      <c r="J42" s="111" t="s">
        <v>2</v>
      </c>
      <c r="K42" s="55" t="s">
        <v>2</v>
      </c>
      <c r="L42" s="55" t="s">
        <v>2</v>
      </c>
      <c r="M42" s="55" t="s">
        <v>2</v>
      </c>
      <c r="N42" s="112" t="s">
        <v>2</v>
      </c>
      <c r="O42" s="53">
        <v>2.4</v>
      </c>
      <c r="P42" s="53">
        <v>2.4</v>
      </c>
      <c r="Q42" s="53">
        <v>2.2000000000000002</v>
      </c>
      <c r="R42" s="53">
        <v>2</v>
      </c>
      <c r="S42" s="53">
        <v>2.2000000000000002</v>
      </c>
      <c r="T42" s="53">
        <v>2.2999999999999998</v>
      </c>
      <c r="U42" s="58"/>
      <c r="V42" s="55"/>
      <c r="W42" s="53"/>
      <c r="X42" s="113" t="s">
        <v>2</v>
      </c>
      <c r="Z42" s="21"/>
    </row>
    <row r="43" spans="1:26" x14ac:dyDescent="0.25">
      <c r="A43" s="8"/>
      <c r="B43" s="8">
        <v>22</v>
      </c>
      <c r="C43" s="20" t="s">
        <v>402</v>
      </c>
      <c r="D43" s="20" t="s">
        <v>424</v>
      </c>
      <c r="E43" t="s">
        <v>562</v>
      </c>
      <c r="F43" s="8" t="s">
        <v>2131</v>
      </c>
      <c r="G43" s="22" t="s">
        <v>174</v>
      </c>
      <c r="H43" s="8" t="s">
        <v>2</v>
      </c>
      <c r="I43" s="55" t="s">
        <v>2</v>
      </c>
      <c r="J43" s="111" t="s">
        <v>2</v>
      </c>
      <c r="K43" s="55" t="s">
        <v>2</v>
      </c>
      <c r="L43" s="55" t="s">
        <v>2</v>
      </c>
      <c r="M43" s="55" t="s">
        <v>2</v>
      </c>
      <c r="N43" s="112" t="s">
        <v>2</v>
      </c>
      <c r="O43" s="53">
        <v>2.2000000000000002</v>
      </c>
      <c r="P43" s="53">
        <v>2.2000000000000002</v>
      </c>
      <c r="Q43" s="53">
        <v>2</v>
      </c>
      <c r="R43" s="53">
        <v>2</v>
      </c>
      <c r="S43" s="53">
        <v>2.2000000000000002</v>
      </c>
      <c r="T43" s="53">
        <v>2.2999999999999998</v>
      </c>
      <c r="U43" s="58">
        <v>38</v>
      </c>
      <c r="V43" s="53"/>
      <c r="W43" s="53">
        <v>3.8266200000000001</v>
      </c>
      <c r="X43" s="113" t="s">
        <v>2098</v>
      </c>
      <c r="Z43" s="21"/>
    </row>
    <row r="44" spans="1:26" x14ac:dyDescent="0.25">
      <c r="A44" s="8" t="s">
        <v>18</v>
      </c>
      <c r="B44" s="8">
        <v>23</v>
      </c>
      <c r="C44" s="20" t="s">
        <v>460</v>
      </c>
      <c r="D44" s="20" t="s">
        <v>581</v>
      </c>
      <c r="E44" t="s">
        <v>383</v>
      </c>
      <c r="F44" s="8" t="s">
        <v>2131</v>
      </c>
      <c r="G44" s="22" t="s">
        <v>635</v>
      </c>
      <c r="H44" s="8">
        <v>0</v>
      </c>
      <c r="I44" s="55">
        <v>0</v>
      </c>
      <c r="J44" s="111">
        <v>0</v>
      </c>
      <c r="K44" s="55">
        <v>0</v>
      </c>
      <c r="L44" s="55">
        <v>6</v>
      </c>
      <c r="M44" s="55">
        <v>0</v>
      </c>
      <c r="N44" s="112" t="s">
        <v>2109</v>
      </c>
      <c r="O44" s="53">
        <v>2</v>
      </c>
      <c r="P44" s="53">
        <v>2</v>
      </c>
      <c r="Q44" s="53">
        <v>2.1</v>
      </c>
      <c r="R44" s="53" t="s">
        <v>2</v>
      </c>
      <c r="S44" s="53">
        <v>1.8</v>
      </c>
      <c r="T44" s="53">
        <v>1.8</v>
      </c>
      <c r="U44" s="58">
        <v>88</v>
      </c>
      <c r="V44" s="53">
        <v>1.5014400000000001</v>
      </c>
      <c r="W44" s="53">
        <v>1.54887</v>
      </c>
      <c r="X44" s="113" t="s">
        <v>2098</v>
      </c>
      <c r="Z44" s="21"/>
    </row>
    <row r="45" spans="1:26" x14ac:dyDescent="0.25">
      <c r="A45" s="8" t="s">
        <v>18</v>
      </c>
      <c r="B45" s="8">
        <v>24</v>
      </c>
      <c r="C45" s="20" t="s">
        <v>209</v>
      </c>
      <c r="D45" s="20" t="s">
        <v>593</v>
      </c>
      <c r="F45" s="8" t="s">
        <v>650</v>
      </c>
      <c r="G45" s="22" t="s">
        <v>635</v>
      </c>
      <c r="H45" s="8">
        <v>0</v>
      </c>
      <c r="I45" s="55">
        <v>0</v>
      </c>
      <c r="J45" s="111">
        <v>0</v>
      </c>
      <c r="K45" s="55">
        <v>1</v>
      </c>
      <c r="L45" s="55">
        <v>20</v>
      </c>
      <c r="M45" s="55">
        <v>0</v>
      </c>
      <c r="N45" s="112" t="s">
        <v>2089</v>
      </c>
      <c r="O45" s="53">
        <v>4</v>
      </c>
      <c r="P45" s="53">
        <v>3.5</v>
      </c>
      <c r="Q45" s="53">
        <v>2.7</v>
      </c>
      <c r="R45" s="53">
        <v>2.7</v>
      </c>
      <c r="S45" s="53">
        <v>3.1</v>
      </c>
      <c r="T45" s="53">
        <v>3.5</v>
      </c>
      <c r="U45" s="58"/>
      <c r="V45" s="55"/>
      <c r="W45" s="53"/>
      <c r="X45" s="113" t="s">
        <v>2</v>
      </c>
      <c r="Z45" s="21"/>
    </row>
    <row r="46" spans="1:26" x14ac:dyDescent="0.25">
      <c r="A46" s="8" t="s">
        <v>18</v>
      </c>
      <c r="B46" s="8">
        <v>25</v>
      </c>
      <c r="C46" s="20" t="s">
        <v>464</v>
      </c>
      <c r="D46" s="20" t="s">
        <v>277</v>
      </c>
      <c r="F46" s="8" t="s">
        <v>2131</v>
      </c>
      <c r="G46" s="22" t="s">
        <v>635</v>
      </c>
      <c r="H46" s="8">
        <v>0</v>
      </c>
      <c r="I46" s="55">
        <v>0</v>
      </c>
      <c r="J46" s="111">
        <v>0</v>
      </c>
      <c r="K46" s="55">
        <v>0</v>
      </c>
      <c r="L46" s="55">
        <v>5</v>
      </c>
      <c r="M46" s="55">
        <v>0</v>
      </c>
      <c r="N46" s="112" t="s">
        <v>2086</v>
      </c>
      <c r="O46" s="53">
        <v>1.7</v>
      </c>
      <c r="P46" s="53">
        <v>1.7</v>
      </c>
      <c r="Q46" s="53">
        <v>1.9</v>
      </c>
      <c r="R46" s="53">
        <v>2.2000000000000002</v>
      </c>
      <c r="S46" s="53">
        <v>2.8</v>
      </c>
      <c r="T46" s="53">
        <v>3</v>
      </c>
      <c r="U46" s="58"/>
      <c r="V46" s="55"/>
      <c r="W46" s="53"/>
      <c r="X46" s="113" t="s">
        <v>2</v>
      </c>
      <c r="Z46" s="21"/>
    </row>
    <row r="47" spans="1:26" x14ac:dyDescent="0.25">
      <c r="A47" s="8" t="s">
        <v>18</v>
      </c>
      <c r="B47" s="8">
        <v>26</v>
      </c>
      <c r="C47" s="20" t="s">
        <v>448</v>
      </c>
      <c r="D47" s="20" t="s">
        <v>228</v>
      </c>
      <c r="F47" s="8" t="s">
        <v>2110</v>
      </c>
      <c r="G47" s="22" t="s">
        <v>635</v>
      </c>
      <c r="H47" s="8">
        <v>0</v>
      </c>
      <c r="I47" s="55">
        <v>1</v>
      </c>
      <c r="J47" s="111">
        <v>0</v>
      </c>
      <c r="K47" s="55">
        <v>0</v>
      </c>
      <c r="L47" s="55">
        <v>1</v>
      </c>
      <c r="M47" s="55">
        <v>1</v>
      </c>
      <c r="N47" s="112" t="s">
        <v>2092</v>
      </c>
      <c r="O47" s="53">
        <v>3.3</v>
      </c>
      <c r="P47" s="53">
        <v>2.8</v>
      </c>
      <c r="Q47" s="53">
        <v>3.7</v>
      </c>
      <c r="R47" s="53">
        <v>2.2000000000000002</v>
      </c>
      <c r="S47" s="53">
        <v>2.4</v>
      </c>
      <c r="T47" s="53">
        <v>2.1</v>
      </c>
      <c r="U47" s="58"/>
      <c r="V47" s="55"/>
      <c r="W47" s="53"/>
      <c r="X47" s="113" t="s">
        <v>2</v>
      </c>
      <c r="Z47" s="21"/>
    </row>
    <row r="48" spans="1:26" x14ac:dyDescent="0.25">
      <c r="A48" s="8" t="s">
        <v>18</v>
      </c>
      <c r="B48" s="8">
        <v>27</v>
      </c>
      <c r="C48" s="20" t="s">
        <v>313</v>
      </c>
      <c r="D48" s="20" t="s">
        <v>313</v>
      </c>
      <c r="F48" s="8" t="s">
        <v>2131</v>
      </c>
      <c r="G48" s="22" t="s">
        <v>635</v>
      </c>
      <c r="H48" s="8">
        <v>0</v>
      </c>
      <c r="I48" s="55">
        <v>0</v>
      </c>
      <c r="J48" s="111">
        <v>0</v>
      </c>
      <c r="K48" s="55">
        <v>0</v>
      </c>
      <c r="L48" s="55">
        <v>4</v>
      </c>
      <c r="M48" s="55">
        <v>0</v>
      </c>
      <c r="N48" s="112" t="s">
        <v>874</v>
      </c>
      <c r="O48" s="53">
        <v>1.4</v>
      </c>
      <c r="P48" s="53">
        <v>1.3</v>
      </c>
      <c r="Q48" s="53">
        <v>1.5</v>
      </c>
      <c r="R48" s="53">
        <v>1.4</v>
      </c>
      <c r="S48" s="53">
        <v>1</v>
      </c>
      <c r="T48" s="53">
        <v>0.9</v>
      </c>
      <c r="U48" s="58"/>
      <c r="V48" s="55"/>
      <c r="W48" s="53"/>
      <c r="X48" s="113" t="s">
        <v>2</v>
      </c>
      <c r="Z48" s="21"/>
    </row>
    <row r="49" spans="1:26" x14ac:dyDescent="0.25">
      <c r="A49" s="8" t="s">
        <v>18</v>
      </c>
      <c r="B49" s="8">
        <v>28</v>
      </c>
      <c r="C49" s="20" t="s">
        <v>489</v>
      </c>
      <c r="D49" s="20" t="s">
        <v>588</v>
      </c>
      <c r="F49" s="8" t="s">
        <v>2131</v>
      </c>
      <c r="G49" s="22" t="s">
        <v>635</v>
      </c>
      <c r="H49" s="8">
        <v>0</v>
      </c>
      <c r="I49" s="55">
        <v>1</v>
      </c>
      <c r="J49" s="111">
        <v>1</v>
      </c>
      <c r="K49" s="55">
        <v>0</v>
      </c>
      <c r="L49" s="55">
        <v>3</v>
      </c>
      <c r="M49" s="55">
        <v>0</v>
      </c>
      <c r="N49" s="112" t="s">
        <v>874</v>
      </c>
      <c r="O49" s="53">
        <v>7.7</v>
      </c>
      <c r="P49" s="53">
        <v>5.5</v>
      </c>
      <c r="Q49" s="53">
        <v>1.5</v>
      </c>
      <c r="R49" s="53">
        <v>1.2</v>
      </c>
      <c r="S49" s="53">
        <v>0.7</v>
      </c>
      <c r="T49" s="53" t="s">
        <v>116</v>
      </c>
      <c r="U49" s="58"/>
      <c r="V49" s="55"/>
      <c r="W49" s="53"/>
      <c r="X49" s="113" t="s">
        <v>2</v>
      </c>
      <c r="Z49" s="21"/>
    </row>
    <row r="50" spans="1:26" x14ac:dyDescent="0.25">
      <c r="A50" s="8" t="s">
        <v>18</v>
      </c>
      <c r="B50" s="8">
        <v>29</v>
      </c>
      <c r="C50" s="20" t="s">
        <v>481</v>
      </c>
      <c r="D50" s="20" t="s">
        <v>327</v>
      </c>
      <c r="F50" s="8" t="s">
        <v>2131</v>
      </c>
      <c r="G50" s="22" t="s">
        <v>635</v>
      </c>
      <c r="H50" s="8">
        <v>0</v>
      </c>
      <c r="I50" s="55">
        <v>1</v>
      </c>
      <c r="J50" s="111">
        <v>0</v>
      </c>
      <c r="K50" s="55">
        <v>0</v>
      </c>
      <c r="L50" s="55">
        <v>3</v>
      </c>
      <c r="M50" s="55">
        <v>1</v>
      </c>
      <c r="N50" s="112" t="s">
        <v>2091</v>
      </c>
      <c r="O50" s="53">
        <v>1.1000000000000001</v>
      </c>
      <c r="P50" s="53">
        <v>1.1000000000000001</v>
      </c>
      <c r="Q50" s="53">
        <v>1.1000000000000001</v>
      </c>
      <c r="R50" s="53">
        <v>1.2</v>
      </c>
      <c r="S50" s="53">
        <v>1.3</v>
      </c>
      <c r="T50" s="53">
        <v>1.4</v>
      </c>
      <c r="U50" s="58"/>
      <c r="V50" s="55"/>
      <c r="W50" s="53"/>
      <c r="X50" s="113" t="s">
        <v>2</v>
      </c>
      <c r="Z50" s="21"/>
    </row>
    <row r="51" spans="1:26" x14ac:dyDescent="0.25">
      <c r="A51" s="8" t="s">
        <v>18</v>
      </c>
      <c r="B51" s="8">
        <v>30</v>
      </c>
      <c r="C51" s="20" t="s">
        <v>239</v>
      </c>
      <c r="D51" s="20" t="s">
        <v>239</v>
      </c>
      <c r="F51" s="8" t="s">
        <v>2131</v>
      </c>
      <c r="G51" s="22" t="s">
        <v>635</v>
      </c>
      <c r="H51" s="8">
        <v>0</v>
      </c>
      <c r="I51" s="55">
        <v>0</v>
      </c>
      <c r="J51" s="111">
        <v>0</v>
      </c>
      <c r="K51" s="55">
        <v>1</v>
      </c>
      <c r="L51" s="55">
        <v>8</v>
      </c>
      <c r="M51" s="55">
        <v>0</v>
      </c>
      <c r="N51" s="112" t="s">
        <v>2088</v>
      </c>
      <c r="O51" s="53">
        <v>2.8</v>
      </c>
      <c r="P51" s="53">
        <v>2.4</v>
      </c>
      <c r="Q51" s="53">
        <v>1.9</v>
      </c>
      <c r="R51" s="53">
        <v>1.8</v>
      </c>
      <c r="S51" s="53">
        <v>2</v>
      </c>
      <c r="T51" s="53">
        <v>2</v>
      </c>
      <c r="U51" s="58"/>
      <c r="V51" s="55"/>
      <c r="W51" s="53"/>
      <c r="X51" s="113" t="s">
        <v>2</v>
      </c>
      <c r="Z51" s="21"/>
    </row>
    <row r="52" spans="1:26" x14ac:dyDescent="0.25">
      <c r="A52" s="8" t="s">
        <v>18</v>
      </c>
      <c r="B52" s="8">
        <v>31</v>
      </c>
      <c r="C52" s="20" t="s">
        <v>475</v>
      </c>
      <c r="D52" s="20" t="s">
        <v>307</v>
      </c>
      <c r="F52" s="8" t="s">
        <v>2131</v>
      </c>
      <c r="G52" s="22" t="s">
        <v>635</v>
      </c>
      <c r="H52" s="8">
        <v>0</v>
      </c>
      <c r="I52" s="55">
        <v>0</v>
      </c>
      <c r="J52" s="111">
        <v>0</v>
      </c>
      <c r="K52" s="55">
        <v>0</v>
      </c>
      <c r="L52" s="55">
        <v>2</v>
      </c>
      <c r="M52" s="55">
        <v>0</v>
      </c>
      <c r="N52" s="112" t="s">
        <v>2088</v>
      </c>
      <c r="O52" s="53">
        <v>1.4</v>
      </c>
      <c r="P52" s="53">
        <v>1.4</v>
      </c>
      <c r="Q52" s="53">
        <v>2.1</v>
      </c>
      <c r="R52" s="53">
        <v>2</v>
      </c>
      <c r="S52" s="53">
        <v>1.4</v>
      </c>
      <c r="T52" s="53">
        <v>1.3</v>
      </c>
      <c r="U52" s="58"/>
      <c r="V52" s="55"/>
      <c r="W52" s="53"/>
      <c r="X52" s="113" t="s">
        <v>2</v>
      </c>
      <c r="Z52" s="21"/>
    </row>
    <row r="53" spans="1:26" x14ac:dyDescent="0.25">
      <c r="A53" s="8" t="s">
        <v>18</v>
      </c>
      <c r="B53" s="8">
        <v>32</v>
      </c>
      <c r="C53" s="20" t="s">
        <v>342</v>
      </c>
      <c r="D53" s="20" t="s">
        <v>342</v>
      </c>
      <c r="E53" t="s">
        <v>148</v>
      </c>
      <c r="F53" s="8" t="s">
        <v>2131</v>
      </c>
      <c r="G53" s="22" t="s">
        <v>635</v>
      </c>
      <c r="H53" s="8">
        <v>0</v>
      </c>
      <c r="I53" s="55">
        <v>1</v>
      </c>
      <c r="J53" s="111">
        <v>1</v>
      </c>
      <c r="K53" s="55">
        <v>0</v>
      </c>
      <c r="L53" s="55">
        <v>5</v>
      </c>
      <c r="M53" s="55">
        <v>0</v>
      </c>
      <c r="N53" s="112" t="s">
        <v>2112</v>
      </c>
      <c r="O53" s="53">
        <v>1</v>
      </c>
      <c r="P53" s="53">
        <v>1</v>
      </c>
      <c r="Q53" s="53" t="s">
        <v>116</v>
      </c>
      <c r="R53" s="53" t="s">
        <v>116</v>
      </c>
      <c r="S53" s="53" t="s">
        <v>116</v>
      </c>
      <c r="T53" s="53" t="s">
        <v>116</v>
      </c>
      <c r="U53" s="58"/>
      <c r="V53" s="55"/>
      <c r="W53" s="53"/>
      <c r="X53" s="113" t="s">
        <v>2</v>
      </c>
      <c r="Z53" s="21"/>
    </row>
    <row r="54" spans="1:26" x14ac:dyDescent="0.25">
      <c r="A54" s="8" t="s">
        <v>18</v>
      </c>
      <c r="B54" s="8">
        <v>33</v>
      </c>
      <c r="C54" s="20" t="s">
        <v>392</v>
      </c>
      <c r="D54" s="20" t="s">
        <v>264</v>
      </c>
      <c r="E54" t="s">
        <v>37</v>
      </c>
      <c r="F54" s="8" t="s">
        <v>2131</v>
      </c>
      <c r="G54" s="22" t="s">
        <v>635</v>
      </c>
      <c r="H54" s="8">
        <v>0</v>
      </c>
      <c r="I54" s="55">
        <v>1</v>
      </c>
      <c r="J54" s="111">
        <v>1</v>
      </c>
      <c r="K54" s="55">
        <v>0</v>
      </c>
      <c r="L54" s="55">
        <v>2</v>
      </c>
      <c r="M54" s="55">
        <v>0</v>
      </c>
      <c r="N54" s="112" t="s">
        <v>2088</v>
      </c>
      <c r="O54" s="53">
        <v>2.2000000000000002</v>
      </c>
      <c r="P54" s="53">
        <v>2</v>
      </c>
      <c r="Q54" s="53">
        <v>2.2000000000000002</v>
      </c>
      <c r="R54" s="53">
        <v>1.6</v>
      </c>
      <c r="S54" s="53">
        <v>2.5</v>
      </c>
      <c r="T54" s="53">
        <v>2.2999999999999998</v>
      </c>
      <c r="U54" s="58">
        <v>57</v>
      </c>
      <c r="V54" s="53">
        <v>3.0028800000000002</v>
      </c>
      <c r="W54" s="53">
        <v>2.8244100000000003</v>
      </c>
      <c r="X54" s="113" t="s">
        <v>2100</v>
      </c>
      <c r="Z54" s="21"/>
    </row>
    <row r="55" spans="1:26" x14ac:dyDescent="0.25">
      <c r="A55" s="8" t="s">
        <v>18</v>
      </c>
      <c r="B55" s="8">
        <v>34</v>
      </c>
      <c r="C55" s="20" t="s">
        <v>229</v>
      </c>
      <c r="D55" s="20" t="s">
        <v>599</v>
      </c>
      <c r="F55" s="8" t="s">
        <v>2131</v>
      </c>
      <c r="G55" s="22" t="s">
        <v>635</v>
      </c>
      <c r="H55" s="8">
        <v>0</v>
      </c>
      <c r="I55" s="55">
        <v>0</v>
      </c>
      <c r="J55" s="111">
        <v>0</v>
      </c>
      <c r="K55" s="55">
        <v>0</v>
      </c>
      <c r="L55" s="55">
        <v>12</v>
      </c>
      <c r="M55" s="55">
        <v>0</v>
      </c>
      <c r="N55" s="112" t="s">
        <v>874</v>
      </c>
      <c r="O55" s="53">
        <v>2.9</v>
      </c>
      <c r="P55" s="53">
        <v>2.7</v>
      </c>
      <c r="Q55" s="53">
        <v>2.2999999999999998</v>
      </c>
      <c r="R55" s="53">
        <v>2.5</v>
      </c>
      <c r="S55" s="53">
        <v>2.7</v>
      </c>
      <c r="T55" s="53">
        <v>2.5</v>
      </c>
      <c r="U55" s="58"/>
      <c r="V55" s="55"/>
      <c r="W55" s="53"/>
      <c r="X55" s="113" t="s">
        <v>2</v>
      </c>
      <c r="Z55" s="21"/>
    </row>
    <row r="56" spans="1:26" x14ac:dyDescent="0.25">
      <c r="A56" s="8" t="s">
        <v>18</v>
      </c>
      <c r="B56" s="8">
        <v>35</v>
      </c>
      <c r="C56" s="20" t="s">
        <v>497</v>
      </c>
      <c r="D56" s="20" t="s">
        <v>434</v>
      </c>
      <c r="F56" s="8" t="s">
        <v>2131</v>
      </c>
      <c r="G56" s="22" t="s">
        <v>635</v>
      </c>
      <c r="H56" s="8">
        <v>0</v>
      </c>
      <c r="I56" s="55">
        <v>1</v>
      </c>
      <c r="J56" s="111">
        <v>0</v>
      </c>
      <c r="K56" s="55">
        <v>0</v>
      </c>
      <c r="L56" s="55">
        <v>19</v>
      </c>
      <c r="M56" s="55">
        <v>0</v>
      </c>
      <c r="N56" s="112" t="s">
        <v>2086</v>
      </c>
      <c r="O56" s="53">
        <v>1.4</v>
      </c>
      <c r="P56" s="53">
        <v>1.4</v>
      </c>
      <c r="Q56" s="53">
        <v>1.8</v>
      </c>
      <c r="R56" s="53">
        <v>1.8</v>
      </c>
      <c r="S56" s="53">
        <v>2</v>
      </c>
      <c r="T56" s="53">
        <v>2.6</v>
      </c>
      <c r="U56" s="58"/>
      <c r="V56" s="55"/>
      <c r="W56" s="53"/>
      <c r="X56" s="113" t="s">
        <v>2</v>
      </c>
      <c r="Z56" s="21"/>
    </row>
    <row r="57" spans="1:26" x14ac:dyDescent="0.25">
      <c r="A57" s="8" t="s">
        <v>18</v>
      </c>
      <c r="B57" s="8">
        <v>36</v>
      </c>
      <c r="C57" s="20" t="s">
        <v>204</v>
      </c>
      <c r="D57" s="20" t="s">
        <v>204</v>
      </c>
      <c r="E57" t="s">
        <v>129</v>
      </c>
      <c r="F57" s="8" t="s">
        <v>2131</v>
      </c>
      <c r="G57" s="22" t="s">
        <v>635</v>
      </c>
      <c r="H57" s="8">
        <v>0</v>
      </c>
      <c r="I57" s="55">
        <v>1</v>
      </c>
      <c r="J57" s="111">
        <v>0</v>
      </c>
      <c r="K57" s="55">
        <v>0</v>
      </c>
      <c r="L57" s="55">
        <v>8</v>
      </c>
      <c r="M57" s="55">
        <v>0</v>
      </c>
      <c r="N57" s="112" t="s">
        <v>874</v>
      </c>
      <c r="O57" s="53">
        <v>4.4000000000000004</v>
      </c>
      <c r="P57" s="53">
        <v>3.8</v>
      </c>
      <c r="Q57" s="53">
        <v>4.0999999999999996</v>
      </c>
      <c r="R57" s="53">
        <v>4.3</v>
      </c>
      <c r="S57" s="53">
        <v>4.5</v>
      </c>
      <c r="T57" s="53">
        <v>4.4000000000000004</v>
      </c>
      <c r="U57" s="58"/>
      <c r="V57" s="55"/>
      <c r="W57" s="53"/>
      <c r="X57" s="113" t="s">
        <v>2</v>
      </c>
      <c r="Z57" s="21"/>
    </row>
    <row r="58" spans="1:26" x14ac:dyDescent="0.25">
      <c r="A58" s="8" t="s">
        <v>18</v>
      </c>
      <c r="B58" s="8">
        <v>37</v>
      </c>
      <c r="C58" s="20" t="s">
        <v>282</v>
      </c>
      <c r="D58" s="20" t="s">
        <v>281</v>
      </c>
      <c r="E58" t="s">
        <v>516</v>
      </c>
      <c r="F58" s="8" t="s">
        <v>2131</v>
      </c>
      <c r="G58" s="22" t="s">
        <v>635</v>
      </c>
      <c r="H58" s="8">
        <v>0</v>
      </c>
      <c r="I58" s="55">
        <v>0</v>
      </c>
      <c r="J58" s="111">
        <v>0</v>
      </c>
      <c r="K58" s="55">
        <v>0</v>
      </c>
      <c r="L58" s="55">
        <v>3</v>
      </c>
      <c r="M58" s="55">
        <v>0</v>
      </c>
      <c r="N58" s="112" t="s">
        <v>874</v>
      </c>
      <c r="O58" s="53">
        <v>1.8</v>
      </c>
      <c r="P58" s="53">
        <v>1.7</v>
      </c>
      <c r="Q58" s="53">
        <v>3.2</v>
      </c>
      <c r="R58" s="53">
        <v>1.9</v>
      </c>
      <c r="S58" s="53">
        <v>1.4</v>
      </c>
      <c r="T58" s="53">
        <v>1.2</v>
      </c>
      <c r="U58" s="58">
        <v>60</v>
      </c>
      <c r="V58" s="53">
        <v>1.8768</v>
      </c>
      <c r="W58" s="53">
        <v>2.6421899999999998</v>
      </c>
      <c r="X58" s="113" t="s">
        <v>2098</v>
      </c>
      <c r="Z58" s="21"/>
    </row>
    <row r="59" spans="1:26" x14ac:dyDescent="0.25">
      <c r="A59" s="8" t="s">
        <v>18</v>
      </c>
      <c r="B59" s="8">
        <v>38</v>
      </c>
      <c r="C59" s="20" t="s">
        <v>286</v>
      </c>
      <c r="D59" s="20" t="s">
        <v>286</v>
      </c>
      <c r="F59" s="8" t="s">
        <v>2131</v>
      </c>
      <c r="G59" s="22" t="s">
        <v>635</v>
      </c>
      <c r="H59" s="8">
        <v>0</v>
      </c>
      <c r="I59" s="55">
        <v>0</v>
      </c>
      <c r="J59" s="111">
        <v>0</v>
      </c>
      <c r="K59" s="55">
        <v>0</v>
      </c>
      <c r="L59" s="55">
        <v>7</v>
      </c>
      <c r="M59" s="55">
        <v>0</v>
      </c>
      <c r="N59" s="112" t="s">
        <v>2086</v>
      </c>
      <c r="O59" s="53">
        <v>1.8</v>
      </c>
      <c r="P59" s="53">
        <v>1.6</v>
      </c>
      <c r="Q59" s="53">
        <v>1.4</v>
      </c>
      <c r="R59" s="53">
        <v>1.4</v>
      </c>
      <c r="S59" s="53">
        <v>1.9</v>
      </c>
      <c r="T59" s="53">
        <v>2</v>
      </c>
      <c r="U59" s="58"/>
      <c r="V59" s="55"/>
      <c r="W59" s="53"/>
      <c r="X59" s="113" t="s">
        <v>2</v>
      </c>
      <c r="Z59" s="21"/>
    </row>
    <row r="60" spans="1:26" x14ac:dyDescent="0.25">
      <c r="A60" s="8" t="s">
        <v>18</v>
      </c>
      <c r="B60" s="8">
        <v>39</v>
      </c>
      <c r="C60" s="20" t="s">
        <v>343</v>
      </c>
      <c r="D60" s="20" t="s">
        <v>344</v>
      </c>
      <c r="F60" s="8" t="s">
        <v>2131</v>
      </c>
      <c r="G60" s="22" t="s">
        <v>635</v>
      </c>
      <c r="H60" s="8">
        <v>0</v>
      </c>
      <c r="I60" s="55">
        <v>1</v>
      </c>
      <c r="J60" s="111">
        <v>0</v>
      </c>
      <c r="K60" s="55">
        <v>0</v>
      </c>
      <c r="L60" s="55">
        <v>1</v>
      </c>
      <c r="M60" s="55">
        <v>0</v>
      </c>
      <c r="N60" s="112" t="s">
        <v>2087</v>
      </c>
      <c r="O60" s="53">
        <v>1</v>
      </c>
      <c r="P60" s="53">
        <v>1</v>
      </c>
      <c r="Q60" s="53">
        <v>0.9</v>
      </c>
      <c r="R60" s="53" t="s">
        <v>116</v>
      </c>
      <c r="S60" s="53" t="s">
        <v>116</v>
      </c>
      <c r="T60" s="53" t="s">
        <v>116</v>
      </c>
      <c r="U60" s="58"/>
      <c r="V60" s="55"/>
      <c r="W60" s="53"/>
      <c r="X60" s="113" t="s">
        <v>2</v>
      </c>
      <c r="Z60" s="21"/>
    </row>
    <row r="61" spans="1:26" x14ac:dyDescent="0.25">
      <c r="A61" s="8" t="s">
        <v>18</v>
      </c>
      <c r="B61" s="8">
        <v>40</v>
      </c>
      <c r="C61" s="20" t="s">
        <v>455</v>
      </c>
      <c r="D61" s="20" t="s">
        <v>240</v>
      </c>
      <c r="F61" s="8" t="s">
        <v>2131</v>
      </c>
      <c r="G61" s="22" t="s">
        <v>635</v>
      </c>
      <c r="H61" s="8">
        <v>0</v>
      </c>
      <c r="I61" s="55">
        <v>0</v>
      </c>
      <c r="J61" s="111">
        <v>0</v>
      </c>
      <c r="K61" s="55">
        <v>0.5</v>
      </c>
      <c r="L61" s="55">
        <v>2</v>
      </c>
      <c r="M61" s="55">
        <v>0</v>
      </c>
      <c r="N61" s="112" t="s">
        <v>2086</v>
      </c>
      <c r="O61" s="53">
        <v>3.5</v>
      </c>
      <c r="P61" s="53">
        <v>2.4</v>
      </c>
      <c r="Q61" s="53">
        <v>2</v>
      </c>
      <c r="R61" s="53">
        <v>1.8</v>
      </c>
      <c r="S61" s="53">
        <v>1.6</v>
      </c>
      <c r="T61" s="53">
        <v>1.3</v>
      </c>
      <c r="U61" s="58"/>
      <c r="V61" s="55"/>
      <c r="W61" s="53"/>
      <c r="X61" s="113" t="s">
        <v>2</v>
      </c>
      <c r="Z61" s="21"/>
    </row>
    <row r="62" spans="1:26" x14ac:dyDescent="0.25">
      <c r="A62" s="8" t="s">
        <v>18</v>
      </c>
      <c r="B62" s="8">
        <v>41</v>
      </c>
      <c r="C62" s="20" t="s">
        <v>451</v>
      </c>
      <c r="D62" s="20" t="s">
        <v>590</v>
      </c>
      <c r="E62" t="s">
        <v>35</v>
      </c>
      <c r="F62" s="8" t="s">
        <v>2131</v>
      </c>
      <c r="G62" s="22" t="s">
        <v>635</v>
      </c>
      <c r="H62" s="8">
        <v>0</v>
      </c>
      <c r="I62" s="55">
        <v>1</v>
      </c>
      <c r="J62" s="111">
        <v>0</v>
      </c>
      <c r="K62" s="55">
        <v>0</v>
      </c>
      <c r="L62" s="55">
        <v>10</v>
      </c>
      <c r="M62" s="55">
        <v>0</v>
      </c>
      <c r="N62" s="112" t="s">
        <v>2089</v>
      </c>
      <c r="O62" s="53">
        <v>6</v>
      </c>
      <c r="P62" s="53">
        <v>5.2</v>
      </c>
      <c r="Q62" s="53">
        <v>4.8</v>
      </c>
      <c r="R62" s="53">
        <v>4.5999999999999996</v>
      </c>
      <c r="S62" s="53">
        <v>4.4000000000000004</v>
      </c>
      <c r="T62" s="53">
        <v>4.4000000000000004</v>
      </c>
      <c r="U62" s="58">
        <v>71</v>
      </c>
      <c r="V62" s="53">
        <v>2.1583199999999998</v>
      </c>
      <c r="W62" s="53">
        <v>2.1866400000000001</v>
      </c>
      <c r="X62" s="113" t="s">
        <v>2100</v>
      </c>
      <c r="Z62" s="21"/>
    </row>
    <row r="63" spans="1:26" x14ac:dyDescent="0.25">
      <c r="A63" s="8" t="s">
        <v>18</v>
      </c>
      <c r="B63" s="8">
        <v>42</v>
      </c>
      <c r="C63" s="20" t="s">
        <v>302</v>
      </c>
      <c r="D63" s="20" t="s">
        <v>302</v>
      </c>
      <c r="E63" t="s">
        <v>517</v>
      </c>
      <c r="F63" s="8" t="s">
        <v>2131</v>
      </c>
      <c r="G63" s="22" t="s">
        <v>635</v>
      </c>
      <c r="H63" s="8">
        <v>0</v>
      </c>
      <c r="I63" s="55">
        <v>0</v>
      </c>
      <c r="J63" s="111">
        <v>0</v>
      </c>
      <c r="K63" s="55">
        <v>0</v>
      </c>
      <c r="L63" s="55">
        <v>3</v>
      </c>
      <c r="M63" s="55">
        <v>0</v>
      </c>
      <c r="N63" s="112" t="s">
        <v>2086</v>
      </c>
      <c r="O63" s="53">
        <v>1.4</v>
      </c>
      <c r="P63" s="53">
        <v>1.4</v>
      </c>
      <c r="Q63" s="53">
        <v>1.3</v>
      </c>
      <c r="R63" s="53">
        <v>1.5</v>
      </c>
      <c r="S63" s="53">
        <v>1.5</v>
      </c>
      <c r="T63" s="53">
        <v>1.8</v>
      </c>
      <c r="U63" s="58"/>
      <c r="V63" s="55"/>
      <c r="W63" s="53"/>
      <c r="X63" s="113" t="s">
        <v>2</v>
      </c>
      <c r="Z63" s="21"/>
    </row>
    <row r="64" spans="1:26" x14ac:dyDescent="0.25">
      <c r="A64" s="8" t="s">
        <v>18</v>
      </c>
      <c r="B64" s="8">
        <v>43</v>
      </c>
      <c r="C64" s="20" t="s">
        <v>484</v>
      </c>
      <c r="D64" s="20" t="s">
        <v>585</v>
      </c>
      <c r="F64" s="8" t="s">
        <v>2131</v>
      </c>
      <c r="G64" s="22" t="s">
        <v>635</v>
      </c>
      <c r="H64" s="8">
        <v>0</v>
      </c>
      <c r="I64" s="55">
        <v>0</v>
      </c>
      <c r="J64" s="111">
        <v>0</v>
      </c>
      <c r="K64" s="55">
        <v>0</v>
      </c>
      <c r="L64" s="55">
        <v>7</v>
      </c>
      <c r="M64" s="55">
        <v>0</v>
      </c>
      <c r="N64" s="112" t="s">
        <v>874</v>
      </c>
      <c r="O64" s="53">
        <v>1</v>
      </c>
      <c r="P64" s="53">
        <v>1</v>
      </c>
      <c r="Q64" s="53">
        <v>0.8</v>
      </c>
      <c r="R64" s="53">
        <v>0.9</v>
      </c>
      <c r="S64" s="53">
        <v>0.9</v>
      </c>
      <c r="T64" s="53">
        <v>1</v>
      </c>
      <c r="U64" s="58"/>
      <c r="V64" s="55"/>
      <c r="W64" s="53"/>
      <c r="X64" s="113" t="s">
        <v>2</v>
      </c>
      <c r="Z64" s="21"/>
    </row>
    <row r="65" spans="1:26" x14ac:dyDescent="0.25">
      <c r="A65" s="8" t="s">
        <v>18</v>
      </c>
      <c r="B65" s="8">
        <v>44</v>
      </c>
      <c r="C65" s="20" t="s">
        <v>494</v>
      </c>
      <c r="D65" s="20" t="s">
        <v>169</v>
      </c>
      <c r="F65" s="8" t="s">
        <v>2131</v>
      </c>
      <c r="G65" s="22" t="s">
        <v>635</v>
      </c>
      <c r="H65" s="8">
        <v>0</v>
      </c>
      <c r="I65" s="55">
        <v>0</v>
      </c>
      <c r="J65" s="111">
        <v>0</v>
      </c>
      <c r="K65" s="55">
        <v>1</v>
      </c>
      <c r="L65" s="55">
        <v>23</v>
      </c>
      <c r="M65" s="55">
        <v>0</v>
      </c>
      <c r="N65" s="112" t="s">
        <v>2086</v>
      </c>
      <c r="O65" s="81">
        <v>7.5</v>
      </c>
      <c r="P65" s="81">
        <v>8</v>
      </c>
      <c r="Q65" s="81">
        <v>8</v>
      </c>
      <c r="R65" s="81">
        <v>14.8</v>
      </c>
      <c r="S65" s="81">
        <v>15.2</v>
      </c>
      <c r="T65" s="81">
        <v>16</v>
      </c>
      <c r="U65" s="58"/>
      <c r="V65" s="81">
        <v>10.979279999999999</v>
      </c>
      <c r="W65" s="81">
        <v>9.0198900000000002</v>
      </c>
      <c r="X65" s="113" t="s">
        <v>2</v>
      </c>
      <c r="Z65" s="21"/>
    </row>
    <row r="66" spans="1:26" x14ac:dyDescent="0.25">
      <c r="A66" s="8"/>
      <c r="B66" s="8">
        <v>44</v>
      </c>
      <c r="C66" s="20" t="s">
        <v>494</v>
      </c>
      <c r="D66" s="20" t="s">
        <v>169</v>
      </c>
      <c r="E66" t="s">
        <v>144</v>
      </c>
      <c r="F66" s="8" t="s">
        <v>2131</v>
      </c>
      <c r="G66" s="22" t="s">
        <v>635</v>
      </c>
      <c r="H66" s="8" t="s">
        <v>2</v>
      </c>
      <c r="I66" s="55" t="s">
        <v>2</v>
      </c>
      <c r="J66" s="111" t="s">
        <v>2</v>
      </c>
      <c r="K66" s="55" t="s">
        <v>2</v>
      </c>
      <c r="L66" s="55" t="s">
        <v>2</v>
      </c>
      <c r="M66" s="55" t="s">
        <v>2</v>
      </c>
      <c r="N66" s="112" t="s">
        <v>2</v>
      </c>
      <c r="O66" s="53">
        <v>4.5</v>
      </c>
      <c r="P66" s="53">
        <v>4.5</v>
      </c>
      <c r="Q66" s="53">
        <v>4.5</v>
      </c>
      <c r="R66" s="53">
        <v>7.4</v>
      </c>
      <c r="S66" s="53">
        <v>7.6</v>
      </c>
      <c r="T66" s="53">
        <v>8</v>
      </c>
      <c r="U66" s="58"/>
      <c r="V66" s="55"/>
      <c r="W66" s="53"/>
      <c r="X66" s="113" t="s">
        <v>2</v>
      </c>
      <c r="Z66" s="21"/>
    </row>
    <row r="67" spans="1:26" x14ac:dyDescent="0.25">
      <c r="A67" s="8"/>
      <c r="B67" s="8">
        <v>44</v>
      </c>
      <c r="C67" s="20" t="s">
        <v>494</v>
      </c>
      <c r="D67" s="20" t="s">
        <v>169</v>
      </c>
      <c r="E67" t="s">
        <v>142</v>
      </c>
      <c r="F67" s="8" t="s">
        <v>2131</v>
      </c>
      <c r="G67" s="22" t="s">
        <v>635</v>
      </c>
      <c r="H67" s="8" t="s">
        <v>2</v>
      </c>
      <c r="I67" s="55" t="s">
        <v>2</v>
      </c>
      <c r="J67" s="111" t="s">
        <v>2</v>
      </c>
      <c r="K67" s="55" t="s">
        <v>2</v>
      </c>
      <c r="L67" s="55" t="s">
        <v>2</v>
      </c>
      <c r="M67" s="55" t="s">
        <v>2</v>
      </c>
      <c r="N67" s="112" t="s">
        <v>2</v>
      </c>
      <c r="O67" s="53">
        <v>3</v>
      </c>
      <c r="P67" s="53">
        <v>3.5</v>
      </c>
      <c r="Q67" s="53">
        <v>3.5</v>
      </c>
      <c r="R67" s="53">
        <v>7.4</v>
      </c>
      <c r="S67" s="53">
        <v>7.6</v>
      </c>
      <c r="T67" s="53">
        <v>8</v>
      </c>
      <c r="U67" s="58"/>
      <c r="V67" s="55"/>
      <c r="W67" s="53"/>
      <c r="X67" s="113" t="s">
        <v>2</v>
      </c>
      <c r="Z67" s="21"/>
    </row>
    <row r="68" spans="1:26" x14ac:dyDescent="0.25">
      <c r="A68" s="8"/>
      <c r="B68" s="8">
        <v>44</v>
      </c>
      <c r="C68" s="20" t="s">
        <v>494</v>
      </c>
      <c r="D68" s="20" t="s">
        <v>169</v>
      </c>
      <c r="E68" t="s">
        <v>46</v>
      </c>
      <c r="F68" s="8" t="s">
        <v>2131</v>
      </c>
      <c r="G68" s="22" t="s">
        <v>635</v>
      </c>
      <c r="H68" s="8" t="s">
        <v>2</v>
      </c>
      <c r="I68" s="55" t="s">
        <v>2</v>
      </c>
      <c r="J68" s="111" t="s">
        <v>2</v>
      </c>
      <c r="K68" s="55" t="s">
        <v>2</v>
      </c>
      <c r="L68" s="55" t="s">
        <v>2</v>
      </c>
      <c r="M68" s="55" t="s">
        <v>2</v>
      </c>
      <c r="N68" s="112" t="s">
        <v>2</v>
      </c>
      <c r="O68" s="53"/>
      <c r="P68" s="53"/>
      <c r="Q68" s="53"/>
      <c r="R68" s="53"/>
      <c r="S68" s="53"/>
      <c r="T68" s="53"/>
      <c r="U68" s="58">
        <v>52</v>
      </c>
      <c r="V68" s="53">
        <v>3.6597599999999999</v>
      </c>
      <c r="W68" s="53">
        <v>3.0066299999999999</v>
      </c>
      <c r="X68" s="113" t="s">
        <v>2100</v>
      </c>
      <c r="Z68" s="21"/>
    </row>
    <row r="69" spans="1:26" x14ac:dyDescent="0.25">
      <c r="A69" s="8"/>
      <c r="B69" s="8">
        <v>44</v>
      </c>
      <c r="C69" s="20" t="s">
        <v>494</v>
      </c>
      <c r="D69" s="20" t="s">
        <v>169</v>
      </c>
      <c r="E69" t="s">
        <v>506</v>
      </c>
      <c r="F69" s="8" t="s">
        <v>2131</v>
      </c>
      <c r="G69" s="22" t="s">
        <v>635</v>
      </c>
      <c r="H69" s="8" t="s">
        <v>2</v>
      </c>
      <c r="I69" s="55" t="s">
        <v>2</v>
      </c>
      <c r="J69" s="111" t="s">
        <v>2</v>
      </c>
      <c r="K69" s="55" t="s">
        <v>2</v>
      </c>
      <c r="L69" s="55" t="s">
        <v>2</v>
      </c>
      <c r="M69" s="55" t="s">
        <v>2</v>
      </c>
      <c r="N69" s="112" t="s">
        <v>2</v>
      </c>
      <c r="O69" s="53"/>
      <c r="P69" s="53"/>
      <c r="Q69" s="53"/>
      <c r="R69" s="53"/>
      <c r="S69" s="53"/>
      <c r="T69" s="53"/>
      <c r="U69" s="58">
        <v>53</v>
      </c>
      <c r="V69" s="53">
        <v>3.6597599999999999</v>
      </c>
      <c r="W69" s="53">
        <v>3.0066299999999999</v>
      </c>
      <c r="X69" s="113" t="s">
        <v>2100</v>
      </c>
      <c r="Z69" s="21"/>
    </row>
    <row r="70" spans="1:26" x14ac:dyDescent="0.25">
      <c r="A70" s="8"/>
      <c r="B70" s="8">
        <v>44</v>
      </c>
      <c r="C70" s="20" t="s">
        <v>494</v>
      </c>
      <c r="D70" s="20" t="s">
        <v>169</v>
      </c>
      <c r="E70" t="s">
        <v>45</v>
      </c>
      <c r="F70" s="8" t="s">
        <v>2131</v>
      </c>
      <c r="G70" s="22" t="s">
        <v>635</v>
      </c>
      <c r="H70" s="8" t="s">
        <v>2</v>
      </c>
      <c r="I70" s="55" t="s">
        <v>2</v>
      </c>
      <c r="J70" s="111" t="s">
        <v>2</v>
      </c>
      <c r="K70" s="55" t="s">
        <v>2</v>
      </c>
      <c r="L70" s="55" t="s">
        <v>2</v>
      </c>
      <c r="M70" s="55" t="s">
        <v>2</v>
      </c>
      <c r="N70" s="112" t="s">
        <v>2</v>
      </c>
      <c r="O70" s="53"/>
      <c r="P70" s="53"/>
      <c r="Q70" s="53"/>
      <c r="R70" s="53"/>
      <c r="S70" s="53"/>
      <c r="T70" s="53"/>
      <c r="U70" s="58">
        <v>54</v>
      </c>
      <c r="V70" s="53">
        <v>3.6597599999999999</v>
      </c>
      <c r="W70" s="53">
        <v>3.0066299999999999</v>
      </c>
      <c r="X70" s="113" t="s">
        <v>2100</v>
      </c>
      <c r="Z70" s="21"/>
    </row>
    <row r="71" spans="1:26" x14ac:dyDescent="0.25">
      <c r="A71" s="8" t="s">
        <v>18</v>
      </c>
      <c r="B71" s="8">
        <v>45</v>
      </c>
      <c r="C71" s="20" t="s">
        <v>304</v>
      </c>
      <c r="D71" s="20" t="s">
        <v>304</v>
      </c>
      <c r="E71" t="s">
        <v>542</v>
      </c>
      <c r="F71" s="8" t="s">
        <v>2131</v>
      </c>
      <c r="G71" s="22" t="s">
        <v>635</v>
      </c>
      <c r="H71" s="8">
        <v>0</v>
      </c>
      <c r="I71" s="55">
        <v>1</v>
      </c>
      <c r="J71" s="111">
        <v>0</v>
      </c>
      <c r="K71" s="55">
        <v>0</v>
      </c>
      <c r="L71" s="55">
        <v>2</v>
      </c>
      <c r="M71" s="55">
        <v>0</v>
      </c>
      <c r="N71" s="112" t="s">
        <v>2086</v>
      </c>
      <c r="O71" s="53">
        <v>2</v>
      </c>
      <c r="P71" s="53">
        <v>1.4</v>
      </c>
      <c r="Q71" s="53">
        <v>1.2</v>
      </c>
      <c r="R71" s="53">
        <v>1</v>
      </c>
      <c r="S71" s="53">
        <v>1.1000000000000001</v>
      </c>
      <c r="T71" s="53">
        <v>1.2</v>
      </c>
      <c r="U71" s="58">
        <v>99</v>
      </c>
      <c r="V71" s="53">
        <v>1.7829599999999999</v>
      </c>
      <c r="W71" s="53">
        <v>1.3666499999999999</v>
      </c>
      <c r="X71" s="113" t="s">
        <v>2100</v>
      </c>
      <c r="Z71" s="21"/>
    </row>
    <row r="72" spans="1:26" x14ac:dyDescent="0.25">
      <c r="A72" s="8" t="s">
        <v>18</v>
      </c>
      <c r="B72" s="8">
        <v>46</v>
      </c>
      <c r="C72" s="20" t="s">
        <v>190</v>
      </c>
      <c r="D72" s="20" t="s">
        <v>190</v>
      </c>
      <c r="E72" t="s">
        <v>633</v>
      </c>
      <c r="F72" s="8" t="s">
        <v>2131</v>
      </c>
      <c r="G72" s="22" t="s">
        <v>635</v>
      </c>
      <c r="H72" s="8">
        <v>1</v>
      </c>
      <c r="I72" s="55">
        <v>1</v>
      </c>
      <c r="J72" s="111">
        <v>1</v>
      </c>
      <c r="K72" s="55">
        <v>0</v>
      </c>
      <c r="L72" s="55">
        <v>6</v>
      </c>
      <c r="M72" s="55">
        <v>0</v>
      </c>
      <c r="N72" s="112" t="s">
        <v>2087</v>
      </c>
      <c r="O72" s="53">
        <v>5</v>
      </c>
      <c r="P72" s="53">
        <v>5</v>
      </c>
      <c r="Q72" s="53">
        <v>4.5999999999999996</v>
      </c>
      <c r="R72" s="53">
        <v>4.5999999999999996</v>
      </c>
      <c r="S72" s="53">
        <v>4.4000000000000004</v>
      </c>
      <c r="T72" s="53">
        <v>4.2</v>
      </c>
      <c r="U72" s="58"/>
      <c r="V72" s="81">
        <v>4.2228000000000003</v>
      </c>
      <c r="W72" s="81">
        <v>5.01105</v>
      </c>
      <c r="X72" s="113" t="s">
        <v>2100</v>
      </c>
      <c r="Z72" s="21"/>
    </row>
    <row r="73" spans="1:26" x14ac:dyDescent="0.25">
      <c r="A73" s="8"/>
      <c r="B73" s="8">
        <v>46</v>
      </c>
      <c r="C73" s="20" t="s">
        <v>190</v>
      </c>
      <c r="D73" s="20" t="s">
        <v>190</v>
      </c>
      <c r="E73" t="s">
        <v>518</v>
      </c>
      <c r="F73" s="8" t="s">
        <v>2131</v>
      </c>
      <c r="G73" s="22" t="s">
        <v>635</v>
      </c>
      <c r="H73" s="8" t="s">
        <v>2</v>
      </c>
      <c r="I73" s="55" t="s">
        <v>2</v>
      </c>
      <c r="J73" s="111" t="s">
        <v>2</v>
      </c>
      <c r="K73" s="55" t="s">
        <v>2</v>
      </c>
      <c r="L73" s="55" t="s">
        <v>2</v>
      </c>
      <c r="M73" s="55" t="s">
        <v>2</v>
      </c>
      <c r="N73" s="112" t="s">
        <v>2</v>
      </c>
      <c r="O73" s="53"/>
      <c r="P73" s="53"/>
      <c r="Q73" s="53"/>
      <c r="R73" s="53"/>
      <c r="S73" s="53"/>
      <c r="T73" s="53"/>
      <c r="U73" s="58">
        <v>36</v>
      </c>
      <c r="V73" s="53">
        <v>3.2844000000000002</v>
      </c>
      <c r="W73" s="53">
        <v>3.9177299999999997</v>
      </c>
      <c r="X73" s="113" t="s">
        <v>2100</v>
      </c>
      <c r="Z73" s="21"/>
    </row>
    <row r="74" spans="1:26" x14ac:dyDescent="0.25">
      <c r="A74" s="8"/>
      <c r="B74" s="8">
        <v>46</v>
      </c>
      <c r="C74" s="20" t="s">
        <v>190</v>
      </c>
      <c r="D74" s="20" t="s">
        <v>190</v>
      </c>
      <c r="E74" t="s">
        <v>86</v>
      </c>
      <c r="F74" s="8" t="s">
        <v>2131</v>
      </c>
      <c r="G74" s="22" t="s">
        <v>635</v>
      </c>
      <c r="H74" s="8" t="s">
        <v>2</v>
      </c>
      <c r="I74" s="55" t="s">
        <v>2</v>
      </c>
      <c r="J74" s="111" t="s">
        <v>2</v>
      </c>
      <c r="K74" s="55" t="s">
        <v>2</v>
      </c>
      <c r="L74" s="55" t="s">
        <v>2</v>
      </c>
      <c r="M74" s="55" t="s">
        <v>2</v>
      </c>
      <c r="N74" s="112" t="s">
        <v>2</v>
      </c>
      <c r="O74" s="53"/>
      <c r="P74" s="53"/>
      <c r="Q74" s="53" t="s">
        <v>2</v>
      </c>
      <c r="R74" s="53" t="s">
        <v>2</v>
      </c>
      <c r="S74" s="53" t="s">
        <v>2</v>
      </c>
      <c r="T74" s="53" t="s">
        <v>2</v>
      </c>
      <c r="U74" s="58">
        <v>114</v>
      </c>
      <c r="V74" s="53">
        <v>0.93840000000000001</v>
      </c>
      <c r="W74" s="53">
        <v>1.0933200000000001</v>
      </c>
      <c r="X74" s="113" t="s">
        <v>2100</v>
      </c>
      <c r="Z74" s="21"/>
    </row>
    <row r="75" spans="1:26" x14ac:dyDescent="0.25">
      <c r="A75" s="8" t="s">
        <v>18</v>
      </c>
      <c r="B75" s="8">
        <v>47</v>
      </c>
      <c r="C75" s="20" t="s">
        <v>449</v>
      </c>
      <c r="D75" s="20" t="s">
        <v>575</v>
      </c>
      <c r="E75" t="s">
        <v>544</v>
      </c>
      <c r="F75" s="8" t="s">
        <v>2131</v>
      </c>
      <c r="G75" s="22" t="s">
        <v>635</v>
      </c>
      <c r="H75" s="8">
        <v>0</v>
      </c>
      <c r="I75" s="55">
        <v>1</v>
      </c>
      <c r="J75" s="111">
        <v>1</v>
      </c>
      <c r="K75" s="55">
        <v>0</v>
      </c>
      <c r="L75" s="55">
        <v>8</v>
      </c>
      <c r="M75" s="55">
        <v>0</v>
      </c>
      <c r="N75" s="112" t="s">
        <v>2089</v>
      </c>
      <c r="O75" s="53">
        <v>2.9</v>
      </c>
      <c r="P75" s="53">
        <v>2.8</v>
      </c>
      <c r="Q75" s="53">
        <v>2.5</v>
      </c>
      <c r="R75" s="53">
        <v>1.8</v>
      </c>
      <c r="S75" s="53">
        <v>2.1</v>
      </c>
      <c r="T75" s="53" t="s">
        <v>116</v>
      </c>
      <c r="U75" s="58"/>
      <c r="V75" s="81">
        <v>3.0028800000000002</v>
      </c>
      <c r="W75" s="81">
        <v>2.7332999999999998</v>
      </c>
      <c r="X75" s="113" t="s">
        <v>2100</v>
      </c>
      <c r="Z75" s="21"/>
    </row>
    <row r="76" spans="1:26" x14ac:dyDescent="0.25">
      <c r="A76" s="8"/>
      <c r="B76" s="8">
        <v>47</v>
      </c>
      <c r="C76" s="20" t="s">
        <v>449</v>
      </c>
      <c r="D76" s="20" t="s">
        <v>575</v>
      </c>
      <c r="E76" t="s">
        <v>74</v>
      </c>
      <c r="F76" s="8" t="s">
        <v>2131</v>
      </c>
      <c r="G76" s="22" t="s">
        <v>635</v>
      </c>
      <c r="H76" s="8" t="s">
        <v>2</v>
      </c>
      <c r="I76" s="55" t="s">
        <v>2</v>
      </c>
      <c r="J76" s="111" t="s">
        <v>2</v>
      </c>
      <c r="K76" s="55" t="s">
        <v>2</v>
      </c>
      <c r="L76" s="55" t="s">
        <v>2</v>
      </c>
      <c r="M76" s="55" t="s">
        <v>2</v>
      </c>
      <c r="N76" s="112" t="s">
        <v>2</v>
      </c>
      <c r="O76" s="53"/>
      <c r="P76" s="53"/>
      <c r="Q76" s="53" t="s">
        <v>2</v>
      </c>
      <c r="R76" s="53" t="s">
        <v>2</v>
      </c>
      <c r="S76" s="53" t="s">
        <v>2</v>
      </c>
      <c r="T76" s="53" t="s">
        <v>2</v>
      </c>
      <c r="U76" s="58">
        <v>100</v>
      </c>
      <c r="V76" s="53">
        <v>1.5014400000000001</v>
      </c>
      <c r="W76" s="53">
        <v>1.3666499999999999</v>
      </c>
      <c r="X76" s="113" t="s">
        <v>2100</v>
      </c>
      <c r="Z76" s="21"/>
    </row>
    <row r="77" spans="1:26" x14ac:dyDescent="0.25">
      <c r="A77" s="8"/>
      <c r="B77" s="8">
        <v>47</v>
      </c>
      <c r="C77" s="20" t="s">
        <v>449</v>
      </c>
      <c r="D77" s="20" t="s">
        <v>575</v>
      </c>
      <c r="E77" t="s">
        <v>509</v>
      </c>
      <c r="F77" s="8" t="s">
        <v>2131</v>
      </c>
      <c r="G77" s="22" t="s">
        <v>635</v>
      </c>
      <c r="H77" s="8" t="s">
        <v>2</v>
      </c>
      <c r="I77" s="55" t="s">
        <v>2</v>
      </c>
      <c r="J77" s="111" t="s">
        <v>2</v>
      </c>
      <c r="K77" s="55" t="s">
        <v>2</v>
      </c>
      <c r="L77" s="55" t="s">
        <v>2</v>
      </c>
      <c r="M77" s="55" t="s">
        <v>2</v>
      </c>
      <c r="N77" s="112" t="s">
        <v>2</v>
      </c>
      <c r="O77" s="53"/>
      <c r="P77" s="53"/>
      <c r="Q77" s="53" t="s">
        <v>2</v>
      </c>
      <c r="R77" s="53" t="s">
        <v>2</v>
      </c>
      <c r="S77" s="53" t="s">
        <v>2</v>
      </c>
      <c r="T77" s="53" t="s">
        <v>2</v>
      </c>
      <c r="U77" s="58">
        <v>101</v>
      </c>
      <c r="V77" s="53">
        <v>1.5014400000000001</v>
      </c>
      <c r="W77" s="53">
        <v>1.3666499999999999</v>
      </c>
      <c r="X77" s="113" t="s">
        <v>2100</v>
      </c>
      <c r="Z77" s="21"/>
    </row>
    <row r="78" spans="1:26" x14ac:dyDescent="0.25">
      <c r="A78" s="8" t="s">
        <v>18</v>
      </c>
      <c r="B78" s="8">
        <v>48</v>
      </c>
      <c r="C78" s="20" t="s">
        <v>485</v>
      </c>
      <c r="D78" s="20" t="s">
        <v>337</v>
      </c>
      <c r="F78" s="8" t="s">
        <v>2131</v>
      </c>
      <c r="G78" s="22" t="s">
        <v>338</v>
      </c>
      <c r="H78" s="8">
        <v>1</v>
      </c>
      <c r="I78" s="55">
        <v>0</v>
      </c>
      <c r="J78" s="111">
        <v>0</v>
      </c>
      <c r="K78" s="55">
        <v>0</v>
      </c>
      <c r="L78" s="55">
        <v>350</v>
      </c>
      <c r="M78" s="55">
        <v>0</v>
      </c>
      <c r="N78" s="112" t="s">
        <v>38</v>
      </c>
      <c r="O78" s="53">
        <v>1</v>
      </c>
      <c r="P78" s="53">
        <v>1</v>
      </c>
      <c r="Q78" s="53">
        <v>1</v>
      </c>
      <c r="R78" s="53">
        <v>1.1000000000000001</v>
      </c>
      <c r="S78" s="53">
        <v>1.2000000000000002</v>
      </c>
      <c r="T78" s="53" t="s">
        <v>116</v>
      </c>
      <c r="U78" s="58"/>
      <c r="V78" s="55"/>
      <c r="W78" s="53"/>
      <c r="X78" s="113" t="s">
        <v>2</v>
      </c>
      <c r="Z78" s="21"/>
    </row>
    <row r="79" spans="1:26" x14ac:dyDescent="0.25">
      <c r="A79" s="8" t="s">
        <v>18</v>
      </c>
      <c r="B79" s="8">
        <v>49</v>
      </c>
      <c r="C79" s="20" t="s">
        <v>617</v>
      </c>
      <c r="D79" s="20" t="s">
        <v>616</v>
      </c>
      <c r="F79" s="8" t="s">
        <v>2251</v>
      </c>
      <c r="G79" s="22" t="s">
        <v>635</v>
      </c>
      <c r="H79" s="8">
        <v>0</v>
      </c>
      <c r="I79" s="55">
        <v>1</v>
      </c>
      <c r="J79" s="111">
        <v>0</v>
      </c>
      <c r="K79" s="55">
        <v>0</v>
      </c>
      <c r="L79" s="55">
        <v>8</v>
      </c>
      <c r="M79" s="55">
        <v>0</v>
      </c>
      <c r="N79" s="112" t="s">
        <v>2089</v>
      </c>
      <c r="O79" s="53">
        <v>0.8</v>
      </c>
      <c r="P79" s="53">
        <v>1</v>
      </c>
      <c r="Q79" s="53">
        <v>0.9</v>
      </c>
      <c r="R79" s="53">
        <v>1</v>
      </c>
      <c r="S79" s="53">
        <v>1.1000000000000001</v>
      </c>
      <c r="T79" s="53" t="s">
        <v>116</v>
      </c>
      <c r="U79" s="58"/>
      <c r="V79" s="55"/>
      <c r="W79" s="53"/>
      <c r="X79" s="113" t="s">
        <v>2</v>
      </c>
      <c r="Z79" s="21"/>
    </row>
    <row r="80" spans="1:26" x14ac:dyDescent="0.25">
      <c r="A80" s="8" t="s">
        <v>18</v>
      </c>
      <c r="B80" s="8">
        <v>50</v>
      </c>
      <c r="C80" s="20" t="s">
        <v>363</v>
      </c>
      <c r="D80" s="20" t="s">
        <v>430</v>
      </c>
      <c r="E80" t="s">
        <v>141</v>
      </c>
      <c r="F80" s="8" t="s">
        <v>2131</v>
      </c>
      <c r="G80" s="22" t="s">
        <v>635</v>
      </c>
      <c r="H80" s="8">
        <v>0</v>
      </c>
      <c r="I80" s="55">
        <v>0</v>
      </c>
      <c r="J80" s="111">
        <v>0</v>
      </c>
      <c r="K80" s="55">
        <v>1</v>
      </c>
      <c r="L80" s="55">
        <v>2</v>
      </c>
      <c r="M80" s="55">
        <v>0</v>
      </c>
      <c r="N80" s="112" t="s">
        <v>2086</v>
      </c>
      <c r="O80" s="53">
        <v>2.4</v>
      </c>
      <c r="P80" s="53">
        <v>2.2000000000000002</v>
      </c>
      <c r="Q80" s="53">
        <v>2.5</v>
      </c>
      <c r="R80" s="53">
        <v>3.5</v>
      </c>
      <c r="S80" s="53">
        <v>4.5</v>
      </c>
      <c r="T80" s="53">
        <v>5.3</v>
      </c>
      <c r="U80" s="58">
        <v>25</v>
      </c>
      <c r="V80" s="53"/>
      <c r="W80" s="53">
        <v>5.2843799999999996</v>
      </c>
      <c r="X80" s="113" t="s">
        <v>2100</v>
      </c>
      <c r="Z80" s="21"/>
    </row>
    <row r="81" spans="1:26" x14ac:dyDescent="0.25">
      <c r="A81" s="8" t="s">
        <v>18</v>
      </c>
      <c r="B81" s="8">
        <v>51</v>
      </c>
      <c r="C81" s="20" t="s">
        <v>546</v>
      </c>
      <c r="D81" s="20" t="s">
        <v>547</v>
      </c>
      <c r="E81" t="s">
        <v>149</v>
      </c>
      <c r="F81" s="8" t="s">
        <v>2146</v>
      </c>
      <c r="G81" s="22" t="s">
        <v>635</v>
      </c>
      <c r="H81" s="8">
        <v>0</v>
      </c>
      <c r="I81" s="55">
        <v>1</v>
      </c>
      <c r="J81" s="111">
        <v>1</v>
      </c>
      <c r="K81" s="55">
        <v>0.5</v>
      </c>
      <c r="L81" s="55">
        <v>3</v>
      </c>
      <c r="M81" s="55">
        <v>0</v>
      </c>
      <c r="N81" s="112" t="s">
        <v>2087</v>
      </c>
      <c r="O81" s="53">
        <v>0.4</v>
      </c>
      <c r="P81" s="53">
        <v>0.4</v>
      </c>
      <c r="Q81" s="53" t="s">
        <v>2</v>
      </c>
      <c r="R81" s="53" t="s">
        <v>2</v>
      </c>
      <c r="S81" s="53" t="s">
        <v>2</v>
      </c>
      <c r="T81" s="53" t="s">
        <v>2</v>
      </c>
      <c r="U81" s="58"/>
      <c r="V81" s="53">
        <v>2.5336800000000004</v>
      </c>
      <c r="W81" s="53">
        <v>2.1866400000000001</v>
      </c>
      <c r="X81" s="113" t="s">
        <v>2100</v>
      </c>
      <c r="Z81" s="21"/>
    </row>
    <row r="82" spans="1:26" x14ac:dyDescent="0.25">
      <c r="A82" s="8"/>
      <c r="B82" s="8">
        <v>51</v>
      </c>
      <c r="C82" s="20" t="s">
        <v>546</v>
      </c>
      <c r="D82" s="20" t="s">
        <v>547</v>
      </c>
      <c r="E82" t="s">
        <v>49</v>
      </c>
      <c r="F82" s="8" t="s">
        <v>2146</v>
      </c>
      <c r="G82" s="22" t="s">
        <v>635</v>
      </c>
      <c r="H82" s="8" t="s">
        <v>2</v>
      </c>
      <c r="I82" s="55" t="s">
        <v>2</v>
      </c>
      <c r="J82" s="111" t="s">
        <v>2</v>
      </c>
      <c r="K82" s="55" t="s">
        <v>2</v>
      </c>
      <c r="L82" s="55" t="s">
        <v>2</v>
      </c>
      <c r="M82" s="55" t="s">
        <v>2</v>
      </c>
      <c r="N82" s="112" t="s">
        <v>2</v>
      </c>
      <c r="O82" s="53"/>
      <c r="P82" s="53"/>
      <c r="Q82" s="53" t="s">
        <v>2</v>
      </c>
      <c r="R82" s="53" t="s">
        <v>2</v>
      </c>
      <c r="S82" s="53" t="s">
        <v>2</v>
      </c>
      <c r="T82" s="53" t="s">
        <v>2</v>
      </c>
      <c r="U82" s="58">
        <v>70</v>
      </c>
      <c r="V82" s="53">
        <v>2.5336800000000004</v>
      </c>
      <c r="W82" s="53">
        <v>2.1866400000000001</v>
      </c>
      <c r="X82" s="113" t="s">
        <v>2100</v>
      </c>
      <c r="Z82" s="21"/>
    </row>
    <row r="83" spans="1:26" x14ac:dyDescent="0.25">
      <c r="A83" s="8" t="s">
        <v>18</v>
      </c>
      <c r="B83" s="8">
        <v>52</v>
      </c>
      <c r="C83" s="20" t="s">
        <v>490</v>
      </c>
      <c r="D83" s="20" t="s">
        <v>105</v>
      </c>
      <c r="F83" s="8" t="s">
        <v>2131</v>
      </c>
      <c r="G83" s="22" t="s">
        <v>635</v>
      </c>
      <c r="H83" s="8">
        <v>0</v>
      </c>
      <c r="I83" s="55">
        <v>0</v>
      </c>
      <c r="J83" s="111">
        <v>0</v>
      </c>
      <c r="K83" s="55">
        <v>1</v>
      </c>
      <c r="L83" s="55">
        <v>24</v>
      </c>
      <c r="M83" s="55">
        <v>0</v>
      </c>
      <c r="N83" s="112" t="s">
        <v>874</v>
      </c>
      <c r="O83" s="53">
        <v>1.2</v>
      </c>
      <c r="P83" s="53">
        <v>1.2</v>
      </c>
      <c r="Q83" s="53">
        <v>0.9</v>
      </c>
      <c r="R83" s="53">
        <v>0.9</v>
      </c>
      <c r="S83" s="53">
        <v>0.8</v>
      </c>
      <c r="T83" s="53" t="s">
        <v>116</v>
      </c>
      <c r="U83" s="58"/>
      <c r="V83" s="55"/>
      <c r="W83" s="53"/>
      <c r="X83" s="113" t="s">
        <v>2</v>
      </c>
      <c r="Z83" s="21"/>
    </row>
    <row r="84" spans="1:26" x14ac:dyDescent="0.25">
      <c r="A84" s="8" t="s">
        <v>18</v>
      </c>
      <c r="B84" s="8">
        <v>53</v>
      </c>
      <c r="C84" s="20" t="s">
        <v>270</v>
      </c>
      <c r="D84" s="20" t="s">
        <v>422</v>
      </c>
      <c r="E84" t="s">
        <v>108</v>
      </c>
      <c r="F84" s="8" t="s">
        <v>2131</v>
      </c>
      <c r="G84" s="22" t="s">
        <v>635</v>
      </c>
      <c r="H84" s="8">
        <v>0</v>
      </c>
      <c r="I84" s="55">
        <v>1</v>
      </c>
      <c r="J84" s="111">
        <v>0</v>
      </c>
      <c r="K84" s="55">
        <v>0</v>
      </c>
      <c r="L84" s="55">
        <v>4</v>
      </c>
      <c r="M84" s="55">
        <v>0</v>
      </c>
      <c r="N84" s="112" t="s">
        <v>2089</v>
      </c>
      <c r="O84" s="53">
        <v>2.1</v>
      </c>
      <c r="P84" s="53">
        <v>1.9</v>
      </c>
      <c r="Q84" s="53">
        <v>1.5</v>
      </c>
      <c r="R84" s="53">
        <v>0.8</v>
      </c>
      <c r="S84" s="53">
        <v>0.8</v>
      </c>
      <c r="T84" s="53">
        <v>0.7</v>
      </c>
      <c r="U84" s="58">
        <v>27</v>
      </c>
      <c r="V84" s="53">
        <v>4.9735199999999997</v>
      </c>
      <c r="W84" s="53">
        <v>5.1021599999999996</v>
      </c>
      <c r="X84" s="113" t="s">
        <v>2098</v>
      </c>
      <c r="Z84" s="21"/>
    </row>
    <row r="85" spans="1:26" x14ac:dyDescent="0.25">
      <c r="A85" s="8" t="s">
        <v>18</v>
      </c>
      <c r="B85" s="8">
        <v>54</v>
      </c>
      <c r="C85" s="20" t="s">
        <v>446</v>
      </c>
      <c r="D85" s="20" t="s">
        <v>210</v>
      </c>
      <c r="E85" t="s">
        <v>15</v>
      </c>
      <c r="F85" s="8" t="s">
        <v>2131</v>
      </c>
      <c r="G85" s="22" t="s">
        <v>635</v>
      </c>
      <c r="H85" s="8">
        <v>0</v>
      </c>
      <c r="I85" s="55">
        <v>1</v>
      </c>
      <c r="J85" s="111">
        <v>0</v>
      </c>
      <c r="K85" s="55">
        <v>0</v>
      </c>
      <c r="L85" s="55">
        <v>4</v>
      </c>
      <c r="M85" s="55">
        <v>0</v>
      </c>
      <c r="N85" s="112" t="s">
        <v>2086</v>
      </c>
      <c r="O85" s="53">
        <v>4.5</v>
      </c>
      <c r="P85" s="53">
        <v>3.5</v>
      </c>
      <c r="Q85" s="53">
        <v>3.5</v>
      </c>
      <c r="R85" s="53">
        <v>2.2999999999999998</v>
      </c>
      <c r="S85" s="53">
        <v>2.5</v>
      </c>
      <c r="T85" s="53">
        <v>2.4</v>
      </c>
      <c r="U85" s="58">
        <v>12</v>
      </c>
      <c r="V85" s="53">
        <v>9.1024799999999999</v>
      </c>
      <c r="W85" s="53">
        <v>8.1087900000000008</v>
      </c>
      <c r="X85" s="113" t="s">
        <v>2100</v>
      </c>
      <c r="Z85" s="21"/>
    </row>
    <row r="86" spans="1:26" x14ac:dyDescent="0.25">
      <c r="A86" s="8" t="s">
        <v>18</v>
      </c>
      <c r="B86" s="8">
        <v>55</v>
      </c>
      <c r="C86" s="20" t="s">
        <v>375</v>
      </c>
      <c r="D86" s="20" t="s">
        <v>259</v>
      </c>
      <c r="F86" s="8" t="s">
        <v>2131</v>
      </c>
      <c r="G86" s="22" t="s">
        <v>635</v>
      </c>
      <c r="H86" s="8">
        <v>0</v>
      </c>
      <c r="I86" s="55">
        <v>0</v>
      </c>
      <c r="J86" s="111">
        <v>0</v>
      </c>
      <c r="K86" s="55">
        <v>0</v>
      </c>
      <c r="L86" s="55">
        <v>15</v>
      </c>
      <c r="M86" s="55">
        <v>0</v>
      </c>
      <c r="N86" s="112" t="s">
        <v>2086</v>
      </c>
      <c r="O86" s="53">
        <v>2.2000000000000002</v>
      </c>
      <c r="P86" s="53">
        <v>2</v>
      </c>
      <c r="Q86" s="53">
        <v>2.2000000000000002</v>
      </c>
      <c r="R86" s="53">
        <v>2</v>
      </c>
      <c r="S86" s="53">
        <v>2</v>
      </c>
      <c r="T86" s="53">
        <v>2</v>
      </c>
      <c r="U86" s="58"/>
      <c r="V86" s="55"/>
      <c r="W86" s="53"/>
      <c r="X86" s="113" t="s">
        <v>2</v>
      </c>
      <c r="Z86" s="21"/>
    </row>
    <row r="87" spans="1:26" x14ac:dyDescent="0.25">
      <c r="A87" s="8" t="s">
        <v>18</v>
      </c>
      <c r="B87" s="8">
        <v>56</v>
      </c>
      <c r="C87" s="20" t="s">
        <v>241</v>
      </c>
      <c r="D87" s="20" t="s">
        <v>241</v>
      </c>
      <c r="E87" t="s">
        <v>2217</v>
      </c>
      <c r="F87" s="8" t="s">
        <v>2131</v>
      </c>
      <c r="G87" s="22" t="s">
        <v>635</v>
      </c>
      <c r="H87" s="8">
        <v>0</v>
      </c>
      <c r="I87" s="55">
        <v>1</v>
      </c>
      <c r="J87" s="111">
        <v>0</v>
      </c>
      <c r="K87" s="55">
        <v>0</v>
      </c>
      <c r="L87" s="55">
        <v>3</v>
      </c>
      <c r="M87" s="55">
        <v>0</v>
      </c>
      <c r="N87" s="112" t="s">
        <v>2087</v>
      </c>
      <c r="O87" s="53">
        <v>2.9</v>
      </c>
      <c r="P87" s="53">
        <v>2.4</v>
      </c>
      <c r="Q87" s="53">
        <v>4.0999999999999996</v>
      </c>
      <c r="R87" s="53">
        <v>4.0999999999999996</v>
      </c>
      <c r="S87" s="53">
        <v>4.0999999999999996</v>
      </c>
      <c r="T87" s="53">
        <v>3.6</v>
      </c>
      <c r="U87" s="58">
        <v>34</v>
      </c>
      <c r="V87" s="53">
        <v>3.6597599999999999</v>
      </c>
      <c r="W87" s="53">
        <v>4.2821700000000007</v>
      </c>
      <c r="X87" s="113" t="s">
        <v>2098</v>
      </c>
      <c r="Z87" s="21"/>
    </row>
    <row r="88" spans="1:26" x14ac:dyDescent="0.25">
      <c r="A88" s="8" t="s">
        <v>18</v>
      </c>
      <c r="B88" s="8">
        <v>57</v>
      </c>
      <c r="C88" s="20" t="s">
        <v>447</v>
      </c>
      <c r="D88" s="20" t="s">
        <v>403</v>
      </c>
      <c r="F88" s="8" t="s">
        <v>2131</v>
      </c>
      <c r="G88" s="22" t="s">
        <v>226</v>
      </c>
      <c r="H88" s="8">
        <v>1</v>
      </c>
      <c r="I88" s="55">
        <v>0</v>
      </c>
      <c r="J88" s="111">
        <v>0</v>
      </c>
      <c r="K88" s="55">
        <v>1</v>
      </c>
      <c r="L88" s="55">
        <v>5</v>
      </c>
      <c r="M88" s="55">
        <v>0</v>
      </c>
      <c r="N88" s="112" t="s">
        <v>38</v>
      </c>
      <c r="O88" s="53">
        <v>3</v>
      </c>
      <c r="P88" s="53">
        <v>2.8</v>
      </c>
      <c r="Q88" s="53">
        <v>2.8</v>
      </c>
      <c r="R88" s="53">
        <v>2.7</v>
      </c>
      <c r="S88" s="53">
        <v>2.8</v>
      </c>
      <c r="T88" s="53">
        <v>3</v>
      </c>
      <c r="U88" s="58"/>
      <c r="V88" s="55"/>
      <c r="W88" s="53"/>
      <c r="X88" s="113" t="s">
        <v>2</v>
      </c>
      <c r="Z88" s="21"/>
    </row>
    <row r="89" spans="1:26" x14ac:dyDescent="0.25">
      <c r="A89" s="8" t="s">
        <v>18</v>
      </c>
      <c r="B89" s="8">
        <v>58</v>
      </c>
      <c r="C89" s="20" t="s">
        <v>218</v>
      </c>
      <c r="D89" s="20" t="s">
        <v>218</v>
      </c>
      <c r="E89" t="s">
        <v>91</v>
      </c>
      <c r="F89" s="8" t="s">
        <v>2131</v>
      </c>
      <c r="G89" s="22" t="s">
        <v>635</v>
      </c>
      <c r="H89" s="8">
        <v>0</v>
      </c>
      <c r="I89" s="55">
        <v>1</v>
      </c>
      <c r="J89" s="111">
        <v>1</v>
      </c>
      <c r="K89" s="55">
        <v>0</v>
      </c>
      <c r="L89" s="55">
        <v>5</v>
      </c>
      <c r="M89" s="55">
        <v>0</v>
      </c>
      <c r="N89" s="112" t="s">
        <v>2086</v>
      </c>
      <c r="O89" s="53">
        <v>3</v>
      </c>
      <c r="P89" s="53">
        <v>3.2</v>
      </c>
      <c r="Q89" s="53">
        <v>3</v>
      </c>
      <c r="R89" s="53">
        <v>2</v>
      </c>
      <c r="S89" s="53">
        <v>1.8</v>
      </c>
      <c r="T89" s="53">
        <v>1.5</v>
      </c>
      <c r="U89" s="58"/>
      <c r="V89" s="55"/>
      <c r="W89" s="53"/>
      <c r="X89" s="113" t="s">
        <v>2</v>
      </c>
      <c r="Z89" s="21"/>
    </row>
    <row r="90" spans="1:26" x14ac:dyDescent="0.25">
      <c r="A90" s="8" t="s">
        <v>18</v>
      </c>
      <c r="B90" s="8">
        <v>59</v>
      </c>
      <c r="C90" s="20" t="s">
        <v>390</v>
      </c>
      <c r="D90" s="20" t="s">
        <v>266</v>
      </c>
      <c r="E90" t="s">
        <v>55</v>
      </c>
      <c r="F90" s="8" t="s">
        <v>2131</v>
      </c>
      <c r="G90" s="22" t="s">
        <v>635</v>
      </c>
      <c r="H90" s="8">
        <v>0</v>
      </c>
      <c r="I90" s="55">
        <v>0</v>
      </c>
      <c r="J90" s="111">
        <v>0</v>
      </c>
      <c r="K90" s="55">
        <v>0</v>
      </c>
      <c r="L90" s="55">
        <v>4</v>
      </c>
      <c r="M90" s="55">
        <v>0</v>
      </c>
      <c r="N90" s="112" t="s">
        <v>874</v>
      </c>
      <c r="O90" s="53">
        <v>2.1</v>
      </c>
      <c r="P90" s="53">
        <v>2</v>
      </c>
      <c r="Q90" s="53">
        <v>1.8</v>
      </c>
      <c r="R90" s="53">
        <v>1.6</v>
      </c>
      <c r="S90" s="53">
        <v>1.5</v>
      </c>
      <c r="T90" s="53">
        <v>1.4</v>
      </c>
      <c r="U90" s="58">
        <v>78</v>
      </c>
      <c r="V90" s="53">
        <v>1.9706400000000002</v>
      </c>
      <c r="W90" s="53">
        <v>2.0044200000000001</v>
      </c>
      <c r="X90" s="113" t="s">
        <v>2100</v>
      </c>
      <c r="Z90" s="21"/>
    </row>
    <row r="91" spans="1:26" x14ac:dyDescent="0.25">
      <c r="A91" s="8" t="s">
        <v>18</v>
      </c>
      <c r="B91" s="8">
        <v>60</v>
      </c>
      <c r="C91" s="20" t="s">
        <v>194</v>
      </c>
      <c r="D91" s="20" t="s">
        <v>194</v>
      </c>
      <c r="F91" s="8" t="s">
        <v>2131</v>
      </c>
      <c r="G91" s="22" t="s">
        <v>635</v>
      </c>
      <c r="H91" s="8">
        <v>0</v>
      </c>
      <c r="I91" s="55">
        <v>0</v>
      </c>
      <c r="J91" s="111">
        <v>0</v>
      </c>
      <c r="K91" s="55">
        <v>0</v>
      </c>
      <c r="L91" s="55">
        <v>320</v>
      </c>
      <c r="M91" s="55">
        <v>0</v>
      </c>
      <c r="N91" s="112" t="s">
        <v>874</v>
      </c>
      <c r="O91" s="53">
        <v>5.4</v>
      </c>
      <c r="P91" s="53">
        <v>4.5999999999999996</v>
      </c>
      <c r="Q91" s="53">
        <v>4.3</v>
      </c>
      <c r="R91" s="53">
        <v>4.5</v>
      </c>
      <c r="S91" s="53">
        <v>5</v>
      </c>
      <c r="T91" s="53" t="s">
        <v>116</v>
      </c>
      <c r="U91" s="58"/>
      <c r="V91" s="55"/>
      <c r="W91" s="53"/>
      <c r="X91" s="113" t="s">
        <v>2</v>
      </c>
      <c r="Z91" s="21"/>
    </row>
    <row r="92" spans="1:26" x14ac:dyDescent="0.25">
      <c r="A92" s="8" t="s">
        <v>18</v>
      </c>
      <c r="B92" s="8">
        <v>61</v>
      </c>
      <c r="C92" s="20" t="s">
        <v>586</v>
      </c>
      <c r="D92" s="20" t="s">
        <v>425</v>
      </c>
      <c r="E92" t="s">
        <v>543</v>
      </c>
      <c r="F92" s="8" t="s">
        <v>2131</v>
      </c>
      <c r="G92" s="22" t="s">
        <v>197</v>
      </c>
      <c r="H92" s="8">
        <v>1</v>
      </c>
      <c r="I92" s="55">
        <v>0</v>
      </c>
      <c r="J92" s="111">
        <v>0</v>
      </c>
      <c r="K92" s="55">
        <v>0</v>
      </c>
      <c r="L92" s="55">
        <v>6</v>
      </c>
      <c r="M92" s="55">
        <v>0</v>
      </c>
      <c r="N92" s="112" t="s">
        <v>38</v>
      </c>
      <c r="O92" s="53">
        <v>4.2</v>
      </c>
      <c r="P92" s="53">
        <v>4</v>
      </c>
      <c r="Q92" s="53">
        <v>3.8</v>
      </c>
      <c r="R92" s="53">
        <v>4</v>
      </c>
      <c r="S92" s="53">
        <v>4</v>
      </c>
      <c r="T92" s="53">
        <v>3.5</v>
      </c>
      <c r="U92" s="58">
        <v>56</v>
      </c>
      <c r="V92" s="53">
        <v>2.7213599999999998</v>
      </c>
      <c r="W92" s="53">
        <v>2.8244100000000003</v>
      </c>
      <c r="X92" s="113" t="s">
        <v>2100</v>
      </c>
      <c r="Z92" s="21"/>
    </row>
    <row r="93" spans="1:26" x14ac:dyDescent="0.25">
      <c r="A93" s="8" t="s">
        <v>18</v>
      </c>
      <c r="B93" s="8">
        <v>62</v>
      </c>
      <c r="C93" s="20" t="s">
        <v>466</v>
      </c>
      <c r="D93" s="20" t="s">
        <v>284</v>
      </c>
      <c r="F93" s="8" t="s">
        <v>650</v>
      </c>
      <c r="G93" s="22" t="s">
        <v>635</v>
      </c>
      <c r="H93" s="8">
        <v>0</v>
      </c>
      <c r="I93" s="55">
        <v>0</v>
      </c>
      <c r="J93" s="111">
        <v>0</v>
      </c>
      <c r="K93" s="55">
        <v>1</v>
      </c>
      <c r="L93" s="55">
        <v>2</v>
      </c>
      <c r="M93" s="55">
        <v>0</v>
      </c>
      <c r="N93" s="112" t="s">
        <v>2089</v>
      </c>
      <c r="O93" s="53" t="s">
        <v>632</v>
      </c>
      <c r="P93" s="53">
        <v>1.6</v>
      </c>
      <c r="Q93" s="53">
        <v>1.1000000000000001</v>
      </c>
      <c r="R93" s="53">
        <v>1.3</v>
      </c>
      <c r="S93" s="53">
        <v>1.5</v>
      </c>
      <c r="T93" s="53">
        <v>1.5</v>
      </c>
      <c r="U93" s="58"/>
      <c r="V93" s="55"/>
      <c r="W93" s="53"/>
      <c r="X93" s="113" t="s">
        <v>2</v>
      </c>
      <c r="Z93" s="21"/>
    </row>
    <row r="94" spans="1:26" x14ac:dyDescent="0.25">
      <c r="A94" s="8" t="s">
        <v>18</v>
      </c>
      <c r="B94" s="8">
        <v>63</v>
      </c>
      <c r="C94" s="20" t="s">
        <v>321</v>
      </c>
      <c r="D94" s="20" t="s">
        <v>321</v>
      </c>
      <c r="E94" t="s">
        <v>64</v>
      </c>
      <c r="F94" s="8" t="s">
        <v>2131</v>
      </c>
      <c r="G94" s="22" t="s">
        <v>322</v>
      </c>
      <c r="H94" s="8">
        <v>1</v>
      </c>
      <c r="I94" s="55">
        <v>0</v>
      </c>
      <c r="J94" s="111">
        <v>0</v>
      </c>
      <c r="K94" s="55">
        <v>0</v>
      </c>
      <c r="L94" s="55">
        <v>4</v>
      </c>
      <c r="M94" s="55">
        <v>0</v>
      </c>
      <c r="N94" s="112" t="s">
        <v>38</v>
      </c>
      <c r="O94" s="53">
        <v>1.2</v>
      </c>
      <c r="P94" s="53">
        <v>1.2</v>
      </c>
      <c r="Q94" s="53">
        <v>1.2</v>
      </c>
      <c r="R94" s="53">
        <v>1</v>
      </c>
      <c r="S94" s="53">
        <v>1</v>
      </c>
      <c r="T94" s="53">
        <v>1.1000000000000001</v>
      </c>
      <c r="U94" s="58">
        <v>89</v>
      </c>
      <c r="V94" s="53">
        <v>1.59528</v>
      </c>
      <c r="W94" s="53">
        <v>1.54887</v>
      </c>
      <c r="X94" s="113" t="s">
        <v>2100</v>
      </c>
      <c r="Z94" s="21"/>
    </row>
    <row r="95" spans="1:26" x14ac:dyDescent="0.25">
      <c r="A95" s="8" t="s">
        <v>18</v>
      </c>
      <c r="B95" s="8">
        <v>64</v>
      </c>
      <c r="C95" s="20" t="s">
        <v>336</v>
      </c>
      <c r="D95" s="20" t="s">
        <v>334</v>
      </c>
      <c r="E95" t="s">
        <v>111</v>
      </c>
      <c r="F95" s="8" t="s">
        <v>2131</v>
      </c>
      <c r="G95" s="22" t="s">
        <v>335</v>
      </c>
      <c r="H95" s="8">
        <v>1</v>
      </c>
      <c r="I95" s="55">
        <v>1</v>
      </c>
      <c r="J95" s="111">
        <v>0</v>
      </c>
      <c r="K95" s="55">
        <v>0</v>
      </c>
      <c r="L95" s="55">
        <v>4</v>
      </c>
      <c r="M95" s="55">
        <v>0</v>
      </c>
      <c r="N95" s="112" t="s">
        <v>38</v>
      </c>
      <c r="O95" s="53">
        <v>1.1000000000000001</v>
      </c>
      <c r="P95" s="53">
        <v>1.1000000000000001</v>
      </c>
      <c r="Q95" s="53">
        <v>0.6</v>
      </c>
      <c r="R95" s="53">
        <v>0.6</v>
      </c>
      <c r="S95" s="53">
        <v>0.4</v>
      </c>
      <c r="T95" s="53">
        <v>0.4</v>
      </c>
      <c r="U95" s="58"/>
      <c r="V95" s="55"/>
      <c r="W95" s="53"/>
      <c r="X95" s="113" t="s">
        <v>2</v>
      </c>
      <c r="Z95" s="21"/>
    </row>
    <row r="96" spans="1:26" x14ac:dyDescent="0.25">
      <c r="A96" s="8" t="s">
        <v>18</v>
      </c>
      <c r="B96" s="8">
        <v>65</v>
      </c>
      <c r="C96" s="20" t="s">
        <v>467</v>
      </c>
      <c r="D96" s="20" t="s">
        <v>291</v>
      </c>
      <c r="F96" s="8" t="s">
        <v>2131</v>
      </c>
      <c r="G96" s="22" t="s">
        <v>292</v>
      </c>
      <c r="H96" s="8">
        <v>1</v>
      </c>
      <c r="I96" s="55">
        <v>0</v>
      </c>
      <c r="J96" s="111">
        <v>0</v>
      </c>
      <c r="K96" s="55">
        <v>0</v>
      </c>
      <c r="L96" s="55">
        <v>10</v>
      </c>
      <c r="M96" s="55">
        <v>0</v>
      </c>
      <c r="N96" s="112" t="s">
        <v>38</v>
      </c>
      <c r="O96" s="53">
        <v>1.6</v>
      </c>
      <c r="P96" s="53">
        <v>1.6</v>
      </c>
      <c r="Q96" s="53">
        <v>1.5</v>
      </c>
      <c r="R96" s="53">
        <v>1.1000000000000001</v>
      </c>
      <c r="S96" s="53">
        <v>1.2</v>
      </c>
      <c r="T96" s="53">
        <v>1.2</v>
      </c>
      <c r="U96" s="58"/>
      <c r="V96" s="55"/>
      <c r="W96" s="53"/>
      <c r="X96" s="113" t="s">
        <v>2</v>
      </c>
      <c r="Z96" s="21"/>
    </row>
    <row r="97" spans="1:26" x14ac:dyDescent="0.25">
      <c r="A97" s="8" t="s">
        <v>18</v>
      </c>
      <c r="B97" s="8">
        <v>66</v>
      </c>
      <c r="C97" s="20" t="s">
        <v>458</v>
      </c>
      <c r="D97" s="20" t="s">
        <v>250</v>
      </c>
      <c r="E97" t="s">
        <v>373</v>
      </c>
      <c r="F97" s="8" t="s">
        <v>2131</v>
      </c>
      <c r="G97" s="22" t="s">
        <v>635</v>
      </c>
      <c r="H97" s="8">
        <v>0</v>
      </c>
      <c r="I97" s="55">
        <v>1</v>
      </c>
      <c r="J97" s="111">
        <v>0</v>
      </c>
      <c r="K97" s="55">
        <v>0</v>
      </c>
      <c r="L97" s="55">
        <v>4</v>
      </c>
      <c r="M97" s="55">
        <v>0</v>
      </c>
      <c r="N97" s="112" t="s">
        <v>2086</v>
      </c>
      <c r="O97" s="53">
        <v>2.1</v>
      </c>
      <c r="P97" s="53">
        <v>2.1</v>
      </c>
      <c r="Q97" s="53">
        <v>2.2999999999999998</v>
      </c>
      <c r="R97" s="53">
        <v>2.2000000000000002</v>
      </c>
      <c r="S97" s="53">
        <v>2.2000000000000002</v>
      </c>
      <c r="T97" s="53">
        <v>2.1</v>
      </c>
      <c r="U97" s="58">
        <v>102</v>
      </c>
      <c r="V97" s="53">
        <v>1.03224</v>
      </c>
      <c r="W97" s="53">
        <v>1.2755399999999999</v>
      </c>
      <c r="X97" s="113" t="s">
        <v>2100</v>
      </c>
      <c r="Z97" s="21"/>
    </row>
    <row r="98" spans="1:26" x14ac:dyDescent="0.25">
      <c r="A98" s="8" t="s">
        <v>18</v>
      </c>
      <c r="B98" s="8">
        <v>67</v>
      </c>
      <c r="C98" s="20" t="s">
        <v>247</v>
      </c>
      <c r="D98" s="20" t="s">
        <v>247</v>
      </c>
      <c r="F98" s="8" t="s">
        <v>2131</v>
      </c>
      <c r="G98" s="22" t="s">
        <v>635</v>
      </c>
      <c r="H98" s="8">
        <v>0</v>
      </c>
      <c r="I98" s="55">
        <v>1</v>
      </c>
      <c r="J98" s="111">
        <v>0</v>
      </c>
      <c r="K98" s="55">
        <v>0</v>
      </c>
      <c r="L98" s="55">
        <v>5</v>
      </c>
      <c r="M98" s="55">
        <v>0</v>
      </c>
      <c r="N98" s="112" t="s">
        <v>874</v>
      </c>
      <c r="O98" s="53">
        <v>2.4</v>
      </c>
      <c r="P98" s="53">
        <v>2.2000000000000002</v>
      </c>
      <c r="Q98" s="53">
        <v>1.6</v>
      </c>
      <c r="R98" s="53">
        <v>1.4</v>
      </c>
      <c r="S98" s="53">
        <v>1.3</v>
      </c>
      <c r="T98" s="53">
        <v>1.1000000000000001</v>
      </c>
      <c r="U98" s="58"/>
      <c r="V98" s="55"/>
      <c r="W98" s="53"/>
      <c r="X98" s="113" t="s">
        <v>2</v>
      </c>
      <c r="Z98" s="21"/>
    </row>
    <row r="99" spans="1:26" x14ac:dyDescent="0.25">
      <c r="A99" s="8" t="s">
        <v>18</v>
      </c>
      <c r="B99" s="8">
        <v>68</v>
      </c>
      <c r="C99" s="20" t="s">
        <v>329</v>
      </c>
      <c r="D99" s="20" t="s">
        <v>329</v>
      </c>
      <c r="E99" t="s">
        <v>409</v>
      </c>
      <c r="F99" s="8" t="s">
        <v>2131</v>
      </c>
      <c r="G99" s="22" t="s">
        <v>635</v>
      </c>
      <c r="H99" s="8">
        <v>0</v>
      </c>
      <c r="I99" s="55">
        <v>0</v>
      </c>
      <c r="J99" s="111">
        <v>0</v>
      </c>
      <c r="K99" s="55">
        <v>0</v>
      </c>
      <c r="L99" s="55">
        <v>10</v>
      </c>
      <c r="M99" s="55">
        <v>0</v>
      </c>
      <c r="N99" s="112" t="s">
        <v>874</v>
      </c>
      <c r="O99" s="53">
        <v>1.1000000000000001</v>
      </c>
      <c r="P99" s="53">
        <v>1.1000000000000001</v>
      </c>
      <c r="Q99" s="53">
        <v>1.1000000000000001</v>
      </c>
      <c r="R99" s="53">
        <v>0.8</v>
      </c>
      <c r="S99" s="53">
        <v>0.7</v>
      </c>
      <c r="T99" s="53">
        <v>0.6</v>
      </c>
      <c r="U99" s="58"/>
      <c r="V99" s="55"/>
      <c r="W99" s="53"/>
      <c r="X99" s="113" t="s">
        <v>2</v>
      </c>
      <c r="Z99" s="21"/>
    </row>
    <row r="100" spans="1:26" x14ac:dyDescent="0.25">
      <c r="A100" s="8" t="s">
        <v>18</v>
      </c>
      <c r="B100" s="8">
        <v>69</v>
      </c>
      <c r="C100" s="20" t="s">
        <v>459</v>
      </c>
      <c r="D100" s="20" t="s">
        <v>2218</v>
      </c>
      <c r="F100" s="8" t="s">
        <v>2131</v>
      </c>
      <c r="G100" s="22" t="s">
        <v>260</v>
      </c>
      <c r="H100" s="8">
        <v>1</v>
      </c>
      <c r="I100" s="55">
        <v>0</v>
      </c>
      <c r="J100" s="111">
        <v>0</v>
      </c>
      <c r="K100" s="55">
        <v>0</v>
      </c>
      <c r="L100" s="55">
        <v>18</v>
      </c>
      <c r="M100" s="55">
        <v>0</v>
      </c>
      <c r="N100" s="112" t="s">
        <v>38</v>
      </c>
      <c r="O100" s="53">
        <v>1.8</v>
      </c>
      <c r="P100" s="53">
        <v>2</v>
      </c>
      <c r="Q100" s="53">
        <v>2</v>
      </c>
      <c r="R100" s="53">
        <v>2</v>
      </c>
      <c r="S100" s="53">
        <v>2</v>
      </c>
      <c r="T100" s="53">
        <v>2</v>
      </c>
      <c r="U100" s="58"/>
      <c r="V100" s="55"/>
      <c r="W100" s="53"/>
      <c r="X100" s="113" t="s">
        <v>2</v>
      </c>
      <c r="Z100" s="21"/>
    </row>
    <row r="101" spans="1:26" x14ac:dyDescent="0.25">
      <c r="A101" s="8" t="s">
        <v>18</v>
      </c>
      <c r="B101" s="8">
        <v>70</v>
      </c>
      <c r="C101" s="20" t="s">
        <v>262</v>
      </c>
      <c r="D101" s="20" t="s">
        <v>261</v>
      </c>
      <c r="F101" s="8" t="s">
        <v>2131</v>
      </c>
      <c r="G101" s="22" t="s">
        <v>635</v>
      </c>
      <c r="H101" s="8">
        <v>0</v>
      </c>
      <c r="I101" s="55">
        <v>1</v>
      </c>
      <c r="J101" s="111">
        <v>0</v>
      </c>
      <c r="K101" s="55">
        <v>0</v>
      </c>
      <c r="L101" s="55">
        <v>7</v>
      </c>
      <c r="M101" s="55">
        <v>0</v>
      </c>
      <c r="N101" s="112" t="s">
        <v>874</v>
      </c>
      <c r="O101" s="53">
        <v>2</v>
      </c>
      <c r="P101" s="53">
        <v>2</v>
      </c>
      <c r="Q101" s="53">
        <v>1.7</v>
      </c>
      <c r="R101" s="53">
        <v>1.5</v>
      </c>
      <c r="S101" s="53">
        <v>1.5</v>
      </c>
      <c r="T101" s="53">
        <v>1.5</v>
      </c>
      <c r="U101" s="58"/>
      <c r="V101" s="55"/>
      <c r="W101" s="53"/>
      <c r="X101" s="113" t="s">
        <v>2</v>
      </c>
      <c r="Z101" s="21"/>
    </row>
    <row r="102" spans="1:26" x14ac:dyDescent="0.25">
      <c r="A102" s="8" t="s">
        <v>18</v>
      </c>
      <c r="B102" s="8">
        <v>71</v>
      </c>
      <c r="C102" s="20" t="s">
        <v>271</v>
      </c>
      <c r="D102" s="20" t="s">
        <v>2219</v>
      </c>
      <c r="F102" s="8" t="s">
        <v>2131</v>
      </c>
      <c r="G102" s="22" t="s">
        <v>272</v>
      </c>
      <c r="H102" s="8">
        <v>1</v>
      </c>
      <c r="I102" s="55">
        <v>0</v>
      </c>
      <c r="J102" s="111">
        <v>0</v>
      </c>
      <c r="K102" s="55">
        <v>0</v>
      </c>
      <c r="L102" s="55">
        <v>24</v>
      </c>
      <c r="M102" s="55">
        <v>0</v>
      </c>
      <c r="N102" s="112" t="s">
        <v>38</v>
      </c>
      <c r="O102" s="81">
        <v>3.5</v>
      </c>
      <c r="P102" s="81">
        <v>3.5</v>
      </c>
      <c r="Q102" s="81">
        <v>3.2</v>
      </c>
      <c r="R102" s="81">
        <v>3.0999999999999996</v>
      </c>
      <c r="S102" s="81">
        <v>2.9000000000000004</v>
      </c>
      <c r="T102" s="81">
        <v>2.9000000000000004</v>
      </c>
      <c r="U102" s="58"/>
      <c r="V102" s="55"/>
      <c r="W102" s="53"/>
      <c r="X102" s="113"/>
      <c r="Z102" s="21"/>
    </row>
    <row r="103" spans="1:26" x14ac:dyDescent="0.25">
      <c r="A103" s="8"/>
      <c r="B103" s="8">
        <v>71</v>
      </c>
      <c r="C103" s="20" t="s">
        <v>271</v>
      </c>
      <c r="D103" s="20" t="s">
        <v>271</v>
      </c>
      <c r="E103" t="s">
        <v>563</v>
      </c>
      <c r="F103" s="8" t="s">
        <v>2131</v>
      </c>
      <c r="G103" s="22" t="s">
        <v>272</v>
      </c>
      <c r="H103" s="8">
        <v>1</v>
      </c>
      <c r="I103" s="55">
        <v>0</v>
      </c>
      <c r="J103" s="111">
        <v>0</v>
      </c>
      <c r="K103" s="55">
        <v>0</v>
      </c>
      <c r="L103" s="55">
        <v>17</v>
      </c>
      <c r="M103" s="55">
        <v>0</v>
      </c>
      <c r="N103" s="112" t="s">
        <v>38</v>
      </c>
      <c r="O103" s="53">
        <v>1.8</v>
      </c>
      <c r="P103" s="53">
        <v>1.8</v>
      </c>
      <c r="Q103" s="53">
        <v>1.5</v>
      </c>
      <c r="R103" s="53">
        <v>1.4</v>
      </c>
      <c r="S103" s="53">
        <v>1.1000000000000001</v>
      </c>
      <c r="T103" s="53">
        <v>1.1000000000000001</v>
      </c>
      <c r="U103" s="58"/>
      <c r="V103" s="55"/>
      <c r="W103" s="53"/>
      <c r="X103" s="113" t="s">
        <v>2</v>
      </c>
      <c r="Z103" s="21"/>
    </row>
    <row r="104" spans="1:26" x14ac:dyDescent="0.25">
      <c r="A104" s="8"/>
      <c r="B104" s="8">
        <v>71</v>
      </c>
      <c r="C104" s="20" t="s">
        <v>271</v>
      </c>
      <c r="D104" s="20" t="s">
        <v>613</v>
      </c>
      <c r="F104" s="8" t="s">
        <v>2131</v>
      </c>
      <c r="G104" s="22" t="s">
        <v>272</v>
      </c>
      <c r="H104" s="8">
        <v>1</v>
      </c>
      <c r="I104" s="55">
        <v>0</v>
      </c>
      <c r="J104" s="111">
        <v>0</v>
      </c>
      <c r="K104" s="55">
        <v>0</v>
      </c>
      <c r="L104" s="55">
        <v>7</v>
      </c>
      <c r="M104" s="55">
        <v>0</v>
      </c>
      <c r="N104" s="112" t="s">
        <v>38</v>
      </c>
      <c r="O104" s="53">
        <v>1</v>
      </c>
      <c r="P104" s="53">
        <v>1</v>
      </c>
      <c r="Q104" s="53">
        <v>1</v>
      </c>
      <c r="R104" s="53">
        <v>1</v>
      </c>
      <c r="S104" s="53">
        <v>1.1000000000000001</v>
      </c>
      <c r="T104" s="53">
        <v>1.1000000000000001</v>
      </c>
      <c r="U104" s="58"/>
      <c r="V104" s="55"/>
      <c r="W104" s="53"/>
      <c r="X104" s="113" t="s">
        <v>2</v>
      </c>
      <c r="Z104" s="21"/>
    </row>
    <row r="105" spans="1:26" x14ac:dyDescent="0.25">
      <c r="A105" s="8"/>
      <c r="B105" s="8">
        <v>71</v>
      </c>
      <c r="C105" s="20" t="s">
        <v>271</v>
      </c>
      <c r="D105" s="20" t="s">
        <v>519</v>
      </c>
      <c r="F105" s="8" t="s">
        <v>2131</v>
      </c>
      <c r="G105" s="22" t="s">
        <v>272</v>
      </c>
      <c r="H105" s="8" t="s">
        <v>2</v>
      </c>
      <c r="I105" s="55" t="s">
        <v>2</v>
      </c>
      <c r="J105" s="111" t="s">
        <v>2</v>
      </c>
      <c r="K105" s="55" t="s">
        <v>2</v>
      </c>
      <c r="L105" s="55" t="s">
        <v>2</v>
      </c>
      <c r="M105" s="55" t="s">
        <v>2</v>
      </c>
      <c r="N105" s="112" t="s">
        <v>2</v>
      </c>
      <c r="O105" s="53">
        <v>0.7</v>
      </c>
      <c r="P105" s="53">
        <v>0.7</v>
      </c>
      <c r="Q105" s="53">
        <v>0.7</v>
      </c>
      <c r="R105" s="53">
        <v>0.7</v>
      </c>
      <c r="S105" s="53">
        <v>0.7</v>
      </c>
      <c r="T105" s="53">
        <v>0.7</v>
      </c>
      <c r="U105" s="58"/>
      <c r="V105" s="55"/>
      <c r="W105" s="53"/>
      <c r="X105" s="113" t="s">
        <v>2</v>
      </c>
      <c r="Z105" s="21"/>
    </row>
    <row r="106" spans="1:26" x14ac:dyDescent="0.25">
      <c r="A106" s="8" t="s">
        <v>18</v>
      </c>
      <c r="B106" s="8">
        <v>72</v>
      </c>
      <c r="C106" s="20" t="s">
        <v>193</v>
      </c>
      <c r="D106" s="20" t="s">
        <v>193</v>
      </c>
      <c r="F106" s="8" t="s">
        <v>2131</v>
      </c>
      <c r="G106" s="22" t="s">
        <v>635</v>
      </c>
      <c r="H106" s="8">
        <v>0</v>
      </c>
      <c r="I106" s="55">
        <v>0</v>
      </c>
      <c r="J106" s="111">
        <v>0</v>
      </c>
      <c r="K106" s="55">
        <v>0</v>
      </c>
      <c r="L106" s="55">
        <v>750</v>
      </c>
      <c r="M106" s="55">
        <v>0</v>
      </c>
      <c r="N106" s="112" t="s">
        <v>2089</v>
      </c>
      <c r="O106" s="53">
        <v>4.5</v>
      </c>
      <c r="P106" s="53">
        <v>4.7</v>
      </c>
      <c r="Q106" s="53">
        <v>5</v>
      </c>
      <c r="R106" s="53">
        <v>5</v>
      </c>
      <c r="S106" s="53">
        <v>6</v>
      </c>
      <c r="T106" s="53" t="s">
        <v>116</v>
      </c>
      <c r="U106" s="58"/>
      <c r="V106" s="55"/>
      <c r="W106" s="53"/>
      <c r="X106" s="113" t="s">
        <v>2</v>
      </c>
      <c r="Z106" s="21"/>
    </row>
    <row r="107" spans="1:26" x14ac:dyDescent="0.25">
      <c r="A107" s="8" t="s">
        <v>18</v>
      </c>
      <c r="B107" s="8">
        <v>73</v>
      </c>
      <c r="C107" s="20" t="s">
        <v>369</v>
      </c>
      <c r="D107" s="20" t="s">
        <v>220</v>
      </c>
      <c r="F107" s="8" t="s">
        <v>2131</v>
      </c>
      <c r="G107" s="22" t="s">
        <v>635</v>
      </c>
      <c r="H107" s="8">
        <v>0</v>
      </c>
      <c r="I107" s="55">
        <v>1</v>
      </c>
      <c r="J107" s="111">
        <v>0</v>
      </c>
      <c r="K107" s="55">
        <v>0</v>
      </c>
      <c r="L107" s="55">
        <v>17</v>
      </c>
      <c r="M107" s="55">
        <v>0</v>
      </c>
      <c r="N107" s="112" t="s">
        <v>2086</v>
      </c>
      <c r="O107" s="53">
        <v>3</v>
      </c>
      <c r="P107" s="53">
        <v>3</v>
      </c>
      <c r="Q107" s="53">
        <v>2.8</v>
      </c>
      <c r="R107" s="53">
        <v>3</v>
      </c>
      <c r="S107" s="53">
        <v>3.1</v>
      </c>
      <c r="T107" s="53">
        <v>3</v>
      </c>
      <c r="U107" s="58"/>
      <c r="V107" s="55"/>
      <c r="W107" s="53"/>
      <c r="X107" s="113" t="s">
        <v>2</v>
      </c>
      <c r="Z107" s="21"/>
    </row>
    <row r="108" spans="1:26" x14ac:dyDescent="0.25">
      <c r="A108" s="8" t="s">
        <v>18</v>
      </c>
      <c r="B108" s="8">
        <v>74</v>
      </c>
      <c r="C108" s="20" t="s">
        <v>357</v>
      </c>
      <c r="D108" s="20" t="s">
        <v>191</v>
      </c>
      <c r="F108" s="8" t="s">
        <v>2131</v>
      </c>
      <c r="G108" s="22" t="s">
        <v>192</v>
      </c>
      <c r="H108" s="8">
        <v>1</v>
      </c>
      <c r="I108" s="55">
        <v>0</v>
      </c>
      <c r="J108" s="111">
        <v>0</v>
      </c>
      <c r="K108" s="55">
        <v>0</v>
      </c>
      <c r="L108" s="55">
        <v>50</v>
      </c>
      <c r="M108" s="55">
        <v>0</v>
      </c>
      <c r="N108" s="112" t="s">
        <v>38</v>
      </c>
      <c r="O108" s="53">
        <v>5</v>
      </c>
      <c r="P108" s="53">
        <v>4.8</v>
      </c>
      <c r="Q108" s="53">
        <v>5.0999999999999996</v>
      </c>
      <c r="R108" s="53">
        <v>4</v>
      </c>
      <c r="S108" s="53">
        <v>3.8</v>
      </c>
      <c r="T108" s="53" t="s">
        <v>116</v>
      </c>
      <c r="U108" s="58"/>
      <c r="V108" s="55"/>
      <c r="W108" s="53"/>
      <c r="X108" s="113" t="s">
        <v>2</v>
      </c>
      <c r="Z108" s="21"/>
    </row>
    <row r="109" spans="1:26" x14ac:dyDescent="0.25">
      <c r="A109" s="8" t="s">
        <v>18</v>
      </c>
      <c r="B109" s="8">
        <v>75</v>
      </c>
      <c r="C109" s="20" t="s">
        <v>371</v>
      </c>
      <c r="D109" s="20" t="s">
        <v>432</v>
      </c>
      <c r="E109" t="s">
        <v>140</v>
      </c>
      <c r="F109" s="8" t="s">
        <v>2131</v>
      </c>
      <c r="G109" s="22" t="s">
        <v>635</v>
      </c>
      <c r="H109" s="8">
        <v>0</v>
      </c>
      <c r="I109" s="55">
        <v>1</v>
      </c>
      <c r="J109" s="111">
        <v>0</v>
      </c>
      <c r="K109" s="55">
        <v>0</v>
      </c>
      <c r="L109" s="55">
        <v>7</v>
      </c>
      <c r="M109" s="55">
        <v>0</v>
      </c>
      <c r="N109" s="112" t="s">
        <v>2087</v>
      </c>
      <c r="O109" s="53">
        <v>2.1</v>
      </c>
      <c r="P109" s="53">
        <v>1.8</v>
      </c>
      <c r="Q109" s="53">
        <v>2.2000000000000002</v>
      </c>
      <c r="R109" s="53">
        <v>2.5</v>
      </c>
      <c r="S109" s="53">
        <v>2.8</v>
      </c>
      <c r="T109" s="53">
        <v>3</v>
      </c>
      <c r="U109" s="58"/>
      <c r="V109" s="81">
        <v>3.6597600000000003</v>
      </c>
      <c r="W109" s="81">
        <v>2.4599700000000002</v>
      </c>
      <c r="X109" s="113" t="s">
        <v>2100</v>
      </c>
      <c r="Z109" s="21"/>
    </row>
    <row r="110" spans="1:26" x14ac:dyDescent="0.25">
      <c r="A110" s="8"/>
      <c r="B110" s="8">
        <v>75</v>
      </c>
      <c r="C110" s="20" t="s">
        <v>371</v>
      </c>
      <c r="D110" s="20" t="s">
        <v>432</v>
      </c>
      <c r="E110" t="s">
        <v>59</v>
      </c>
      <c r="F110" s="8" t="s">
        <v>2131</v>
      </c>
      <c r="G110" s="22" t="s">
        <v>635</v>
      </c>
      <c r="H110" s="8" t="s">
        <v>2</v>
      </c>
      <c r="I110" s="55" t="s">
        <v>2</v>
      </c>
      <c r="J110" s="111" t="s">
        <v>2</v>
      </c>
      <c r="K110" s="55" t="s">
        <v>2</v>
      </c>
      <c r="L110" s="55" t="s">
        <v>2</v>
      </c>
      <c r="M110" s="55" t="s">
        <v>2</v>
      </c>
      <c r="N110" s="112" t="s">
        <v>2</v>
      </c>
      <c r="O110" s="53"/>
      <c r="P110" s="53"/>
      <c r="Q110" s="53" t="s">
        <v>2</v>
      </c>
      <c r="R110" s="53" t="s">
        <v>2</v>
      </c>
      <c r="S110" s="53" t="s">
        <v>2</v>
      </c>
      <c r="T110" s="53" t="s">
        <v>2</v>
      </c>
      <c r="U110" s="58">
        <v>90</v>
      </c>
      <c r="V110" s="53">
        <v>2.4398400000000002</v>
      </c>
      <c r="W110" s="53">
        <v>1.54887</v>
      </c>
      <c r="X110" s="113" t="s">
        <v>2100</v>
      </c>
      <c r="Z110" s="21"/>
    </row>
    <row r="111" spans="1:26" x14ac:dyDescent="0.25">
      <c r="A111" s="8"/>
      <c r="B111" s="8">
        <v>75</v>
      </c>
      <c r="C111" s="20" t="s">
        <v>371</v>
      </c>
      <c r="D111" s="20" t="s">
        <v>432</v>
      </c>
      <c r="E111" t="s">
        <v>513</v>
      </c>
      <c r="F111" s="8" t="s">
        <v>2131</v>
      </c>
      <c r="G111" s="22" t="s">
        <v>635</v>
      </c>
      <c r="H111" s="8" t="s">
        <v>2</v>
      </c>
      <c r="I111" s="55" t="s">
        <v>2</v>
      </c>
      <c r="J111" s="111" t="s">
        <v>2</v>
      </c>
      <c r="K111" s="55" t="s">
        <v>2</v>
      </c>
      <c r="L111" s="55" t="s">
        <v>2</v>
      </c>
      <c r="M111" s="55" t="s">
        <v>2</v>
      </c>
      <c r="N111" s="112" t="s">
        <v>2</v>
      </c>
      <c r="O111" s="53"/>
      <c r="P111" s="53"/>
      <c r="Q111" s="53" t="s">
        <v>2</v>
      </c>
      <c r="R111" s="53" t="s">
        <v>2</v>
      </c>
      <c r="S111" s="53" t="s">
        <v>2</v>
      </c>
      <c r="T111" s="53" t="s">
        <v>2</v>
      </c>
      <c r="U111" s="58">
        <v>133</v>
      </c>
      <c r="V111" s="53">
        <v>1.2199200000000001</v>
      </c>
      <c r="W111" s="53">
        <v>0.91110000000000002</v>
      </c>
      <c r="X111" s="113" t="s">
        <v>2100</v>
      </c>
      <c r="Z111" s="21"/>
    </row>
    <row r="112" spans="1:26" x14ac:dyDescent="0.25">
      <c r="A112" s="8" t="s">
        <v>18</v>
      </c>
      <c r="B112" s="8">
        <v>76</v>
      </c>
      <c r="C112" s="20" t="s">
        <v>159</v>
      </c>
      <c r="D112" s="20" t="s">
        <v>159</v>
      </c>
      <c r="E112" t="s">
        <v>62</v>
      </c>
      <c r="F112" s="8" t="s">
        <v>2131</v>
      </c>
      <c r="G112" s="22" t="s">
        <v>635</v>
      </c>
      <c r="H112" s="8">
        <v>0</v>
      </c>
      <c r="I112" s="55">
        <v>0</v>
      </c>
      <c r="J112" s="111">
        <v>0</v>
      </c>
      <c r="K112" s="55">
        <v>1</v>
      </c>
      <c r="L112" s="55">
        <v>100</v>
      </c>
      <c r="M112" s="55">
        <v>0</v>
      </c>
      <c r="N112" s="112" t="s">
        <v>2088</v>
      </c>
      <c r="O112" s="53">
        <v>15.2</v>
      </c>
      <c r="P112" s="53">
        <v>14</v>
      </c>
      <c r="Q112" s="53">
        <v>16.5</v>
      </c>
      <c r="R112" s="53">
        <v>18</v>
      </c>
      <c r="S112" s="53">
        <v>20</v>
      </c>
      <c r="T112" s="53" t="s">
        <v>116</v>
      </c>
      <c r="U112" s="58">
        <v>103</v>
      </c>
      <c r="V112" s="53">
        <v>1.31376</v>
      </c>
      <c r="W112" s="53">
        <v>1.2755399999999999</v>
      </c>
      <c r="X112" s="113" t="s">
        <v>2100</v>
      </c>
      <c r="Z112" s="21"/>
    </row>
    <row r="113" spans="1:26" x14ac:dyDescent="0.25">
      <c r="A113" s="8" t="s">
        <v>18</v>
      </c>
      <c r="B113" s="8">
        <v>77</v>
      </c>
      <c r="C113" s="20" t="s">
        <v>173</v>
      </c>
      <c r="D113" s="20" t="s">
        <v>173</v>
      </c>
      <c r="F113" s="8" t="s">
        <v>2131</v>
      </c>
      <c r="G113" s="22" t="s">
        <v>635</v>
      </c>
      <c r="H113" s="8">
        <v>0</v>
      </c>
      <c r="I113" s="55">
        <v>1</v>
      </c>
      <c r="J113" s="111">
        <v>0</v>
      </c>
      <c r="K113" s="55">
        <v>0</v>
      </c>
      <c r="L113" s="55">
        <v>100</v>
      </c>
      <c r="M113" s="55">
        <v>0</v>
      </c>
      <c r="N113" s="112" t="s">
        <v>2089</v>
      </c>
      <c r="O113" s="53">
        <v>7.4</v>
      </c>
      <c r="P113" s="53">
        <v>7.5</v>
      </c>
      <c r="Q113" s="53">
        <v>7.5</v>
      </c>
      <c r="R113" s="53">
        <v>7</v>
      </c>
      <c r="S113" s="53">
        <v>6.8</v>
      </c>
      <c r="T113" s="53" t="s">
        <v>116</v>
      </c>
      <c r="U113" s="58"/>
      <c r="V113" s="55"/>
      <c r="W113" s="53"/>
      <c r="X113" s="113" t="s">
        <v>2</v>
      </c>
      <c r="Z113" s="21"/>
    </row>
    <row r="114" spans="1:26" x14ac:dyDescent="0.25">
      <c r="A114" s="8" t="s">
        <v>18</v>
      </c>
      <c r="B114" s="8">
        <v>78</v>
      </c>
      <c r="C114" s="20" t="s">
        <v>491</v>
      </c>
      <c r="D114" s="20" t="s">
        <v>154</v>
      </c>
      <c r="E114" t="s">
        <v>626</v>
      </c>
      <c r="F114" s="8" t="s">
        <v>2131</v>
      </c>
      <c r="G114" s="22" t="s">
        <v>155</v>
      </c>
      <c r="H114" s="8">
        <v>1</v>
      </c>
      <c r="I114" s="55">
        <v>0</v>
      </c>
      <c r="J114" s="111">
        <v>0</v>
      </c>
      <c r="K114" s="55">
        <v>0</v>
      </c>
      <c r="L114" s="55">
        <v>8</v>
      </c>
      <c r="M114" s="55">
        <v>0</v>
      </c>
      <c r="N114" s="112" t="s">
        <v>38</v>
      </c>
      <c r="O114" s="81">
        <v>26</v>
      </c>
      <c r="P114" s="81">
        <v>29.6</v>
      </c>
      <c r="Q114" s="81">
        <v>48</v>
      </c>
      <c r="R114" s="81">
        <v>11</v>
      </c>
      <c r="S114" s="81">
        <v>8.8000000000000007</v>
      </c>
      <c r="T114" s="81">
        <v>8.1999999999999993</v>
      </c>
      <c r="U114" s="58"/>
      <c r="V114" s="81">
        <v>21.583200000000001</v>
      </c>
      <c r="W114" s="81">
        <v>21.684180000000001</v>
      </c>
      <c r="X114" s="113" t="s">
        <v>2</v>
      </c>
      <c r="Z114" s="21"/>
    </row>
    <row r="115" spans="1:26" x14ac:dyDescent="0.25">
      <c r="A115" s="8"/>
      <c r="B115" s="8">
        <v>78</v>
      </c>
      <c r="C115" s="20" t="s">
        <v>491</v>
      </c>
      <c r="D115" s="20" t="s">
        <v>154</v>
      </c>
      <c r="E115" t="s">
        <v>7</v>
      </c>
      <c r="F115" s="8" t="s">
        <v>2131</v>
      </c>
      <c r="G115" s="22" t="s">
        <v>155</v>
      </c>
      <c r="H115" s="8" t="s">
        <v>2</v>
      </c>
      <c r="I115" s="55" t="s">
        <v>2</v>
      </c>
      <c r="J115" s="111" t="s">
        <v>2</v>
      </c>
      <c r="K115" s="55" t="s">
        <v>2</v>
      </c>
      <c r="L115" s="55" t="s">
        <v>2</v>
      </c>
      <c r="M115" s="55" t="s">
        <v>2</v>
      </c>
      <c r="N115" s="112" t="s">
        <v>2</v>
      </c>
      <c r="O115" s="53">
        <v>13</v>
      </c>
      <c r="P115" s="53">
        <v>14.8</v>
      </c>
      <c r="Q115" s="53">
        <v>24</v>
      </c>
      <c r="R115" s="53">
        <v>5.5</v>
      </c>
      <c r="S115" s="53">
        <v>4.4000000000000004</v>
      </c>
      <c r="T115" s="53">
        <v>4.0999999999999996</v>
      </c>
      <c r="U115" s="58">
        <v>8</v>
      </c>
      <c r="V115" s="53">
        <v>10.791600000000001</v>
      </c>
      <c r="W115" s="53">
        <v>10.842090000000001</v>
      </c>
      <c r="X115" s="113" t="s">
        <v>2098</v>
      </c>
      <c r="Z115" s="21"/>
    </row>
    <row r="116" spans="1:26" x14ac:dyDescent="0.25">
      <c r="A116" s="8"/>
      <c r="B116" s="8">
        <v>78</v>
      </c>
      <c r="C116" s="20" t="s">
        <v>491</v>
      </c>
      <c r="D116" s="20" t="s">
        <v>154</v>
      </c>
      <c r="E116" t="s">
        <v>8</v>
      </c>
      <c r="F116" s="8" t="s">
        <v>2131</v>
      </c>
      <c r="G116" s="22" t="s">
        <v>155</v>
      </c>
      <c r="H116" s="8" t="s">
        <v>2</v>
      </c>
      <c r="I116" s="55" t="s">
        <v>2</v>
      </c>
      <c r="J116" s="111" t="s">
        <v>2</v>
      </c>
      <c r="K116" s="55" t="s">
        <v>2</v>
      </c>
      <c r="L116" s="55" t="s">
        <v>2</v>
      </c>
      <c r="M116" s="55" t="s">
        <v>2</v>
      </c>
      <c r="N116" s="112" t="s">
        <v>2</v>
      </c>
      <c r="O116" s="53">
        <v>13</v>
      </c>
      <c r="P116" s="53">
        <v>14.8</v>
      </c>
      <c r="Q116" s="53">
        <v>24</v>
      </c>
      <c r="R116" s="53">
        <v>5.5</v>
      </c>
      <c r="S116" s="53">
        <v>4.4000000000000004</v>
      </c>
      <c r="T116" s="53">
        <v>4.0999999999999996</v>
      </c>
      <c r="U116" s="58">
        <v>9</v>
      </c>
      <c r="V116" s="53">
        <v>10.791600000000001</v>
      </c>
      <c r="W116" s="53">
        <v>10.842090000000001</v>
      </c>
      <c r="X116" s="113" t="s">
        <v>2098</v>
      </c>
      <c r="Z116" s="21"/>
    </row>
    <row r="117" spans="1:26" x14ac:dyDescent="0.25">
      <c r="A117" s="8" t="s">
        <v>18</v>
      </c>
      <c r="B117" s="8">
        <v>79</v>
      </c>
      <c r="C117" s="20" t="s">
        <v>340</v>
      </c>
      <c r="D117" s="20" t="s">
        <v>340</v>
      </c>
      <c r="F117" s="8" t="s">
        <v>2131</v>
      </c>
      <c r="G117" s="22" t="s">
        <v>635</v>
      </c>
      <c r="H117" s="8">
        <v>0</v>
      </c>
      <c r="I117" s="55">
        <v>1</v>
      </c>
      <c r="J117" s="111">
        <v>0</v>
      </c>
      <c r="K117" s="55">
        <v>0</v>
      </c>
      <c r="L117" s="55">
        <v>11</v>
      </c>
      <c r="M117" s="55">
        <v>1</v>
      </c>
      <c r="N117" s="112" t="s">
        <v>2091</v>
      </c>
      <c r="O117" s="53">
        <v>1</v>
      </c>
      <c r="P117" s="53">
        <v>1</v>
      </c>
      <c r="Q117" s="53">
        <v>1</v>
      </c>
      <c r="R117" s="53">
        <v>1</v>
      </c>
      <c r="S117" s="53">
        <v>1</v>
      </c>
      <c r="T117" s="53">
        <v>1</v>
      </c>
      <c r="U117" s="58"/>
      <c r="V117" s="55"/>
      <c r="W117" s="53"/>
      <c r="X117" s="113" t="s">
        <v>2</v>
      </c>
      <c r="Z117" s="21"/>
    </row>
    <row r="118" spans="1:26" x14ac:dyDescent="0.25">
      <c r="A118" s="8" t="s">
        <v>18</v>
      </c>
      <c r="B118" s="8">
        <v>80</v>
      </c>
      <c r="C118" s="20" t="s">
        <v>275</v>
      </c>
      <c r="D118" s="20" t="s">
        <v>275</v>
      </c>
      <c r="E118" t="s">
        <v>604</v>
      </c>
      <c r="F118" s="8" t="s">
        <v>2131</v>
      </c>
      <c r="G118" s="22" t="s">
        <v>635</v>
      </c>
      <c r="H118" s="8">
        <v>0</v>
      </c>
      <c r="I118" s="55">
        <v>1</v>
      </c>
      <c r="J118" s="111">
        <v>0</v>
      </c>
      <c r="K118" s="55">
        <v>0</v>
      </c>
      <c r="L118" s="55">
        <v>4</v>
      </c>
      <c r="M118" s="55">
        <v>0</v>
      </c>
      <c r="N118" s="112" t="s">
        <v>2086</v>
      </c>
      <c r="O118" s="53">
        <v>1.7</v>
      </c>
      <c r="P118" s="53">
        <v>1.8</v>
      </c>
      <c r="Q118" s="53">
        <v>1.8</v>
      </c>
      <c r="R118" s="53">
        <v>1.5</v>
      </c>
      <c r="S118" s="53">
        <v>1.6</v>
      </c>
      <c r="T118" s="53">
        <v>1.7</v>
      </c>
      <c r="U118" s="58"/>
      <c r="V118" s="81">
        <v>5.72424</v>
      </c>
      <c r="W118" s="81">
        <v>5.2843800000000005</v>
      </c>
      <c r="X118" s="113" t="s">
        <v>2100</v>
      </c>
      <c r="Z118" s="21"/>
    </row>
    <row r="119" spans="1:26" x14ac:dyDescent="0.25">
      <c r="A119" s="8"/>
      <c r="B119" s="8">
        <v>80</v>
      </c>
      <c r="C119" s="20" t="s">
        <v>275</v>
      </c>
      <c r="D119" s="20" t="s">
        <v>275</v>
      </c>
      <c r="E119" t="s">
        <v>520</v>
      </c>
      <c r="F119" s="8" t="s">
        <v>2131</v>
      </c>
      <c r="G119" s="22" t="s">
        <v>635</v>
      </c>
      <c r="H119" s="8" t="s">
        <v>2</v>
      </c>
      <c r="I119" s="55" t="s">
        <v>2</v>
      </c>
      <c r="J119" s="111" t="s">
        <v>2</v>
      </c>
      <c r="K119" s="55" t="s">
        <v>2</v>
      </c>
      <c r="L119" s="55" t="s">
        <v>2</v>
      </c>
      <c r="M119" s="55" t="s">
        <v>2</v>
      </c>
      <c r="N119" s="112" t="s">
        <v>2</v>
      </c>
      <c r="O119" s="53"/>
      <c r="P119" s="53"/>
      <c r="Q119" s="53" t="s">
        <v>2</v>
      </c>
      <c r="R119" s="53" t="s">
        <v>2</v>
      </c>
      <c r="S119" s="53" t="s">
        <v>2</v>
      </c>
      <c r="T119" s="53" t="s">
        <v>2</v>
      </c>
      <c r="U119" s="58">
        <v>68</v>
      </c>
      <c r="V119" s="53">
        <v>2.5336800000000004</v>
      </c>
      <c r="W119" s="53">
        <v>2.2777500000000002</v>
      </c>
      <c r="X119" s="113" t="s">
        <v>2100</v>
      </c>
      <c r="Z119" s="21"/>
    </row>
    <row r="120" spans="1:26" x14ac:dyDescent="0.25">
      <c r="A120" s="8"/>
      <c r="B120" s="8">
        <v>80</v>
      </c>
      <c r="C120" s="20" t="s">
        <v>275</v>
      </c>
      <c r="D120" s="20" t="s">
        <v>275</v>
      </c>
      <c r="E120" t="s">
        <v>44</v>
      </c>
      <c r="F120" s="8" t="s">
        <v>2131</v>
      </c>
      <c r="G120" s="22" t="s">
        <v>635</v>
      </c>
      <c r="H120" s="8" t="s">
        <v>2</v>
      </c>
      <c r="I120" s="55" t="s">
        <v>2</v>
      </c>
      <c r="J120" s="111" t="s">
        <v>2</v>
      </c>
      <c r="K120" s="55" t="s">
        <v>2</v>
      </c>
      <c r="L120" s="55" t="s">
        <v>2</v>
      </c>
      <c r="M120" s="55" t="s">
        <v>2</v>
      </c>
      <c r="N120" s="112" t="s">
        <v>2</v>
      </c>
      <c r="O120" s="53"/>
      <c r="P120" s="53"/>
      <c r="Q120" s="53" t="s">
        <v>2</v>
      </c>
      <c r="R120" s="53" t="s">
        <v>2</v>
      </c>
      <c r="S120" s="53" t="s">
        <v>2</v>
      </c>
      <c r="T120" s="53" t="s">
        <v>2</v>
      </c>
      <c r="U120" s="58">
        <v>55</v>
      </c>
      <c r="V120" s="53">
        <v>3.1905600000000001</v>
      </c>
      <c r="W120" s="53">
        <v>3.0066299999999999</v>
      </c>
      <c r="X120" s="113" t="s">
        <v>2100</v>
      </c>
      <c r="Z120" s="21"/>
    </row>
    <row r="121" spans="1:26" x14ac:dyDescent="0.25">
      <c r="A121" s="8" t="s">
        <v>18</v>
      </c>
      <c r="B121" s="8">
        <v>81</v>
      </c>
      <c r="C121" s="20" t="s">
        <v>243</v>
      </c>
      <c r="D121" s="20" t="s">
        <v>243</v>
      </c>
      <c r="F121" s="8" t="s">
        <v>2131</v>
      </c>
      <c r="G121" s="22" t="s">
        <v>635</v>
      </c>
      <c r="H121" s="8">
        <v>0</v>
      </c>
      <c r="I121" s="55">
        <v>0</v>
      </c>
      <c r="J121" s="111">
        <v>0</v>
      </c>
      <c r="K121" s="55">
        <v>0</v>
      </c>
      <c r="L121" s="55">
        <v>33</v>
      </c>
      <c r="M121" s="55">
        <v>0</v>
      </c>
      <c r="N121" s="112" t="s">
        <v>2088</v>
      </c>
      <c r="O121" s="53">
        <v>2.1</v>
      </c>
      <c r="P121" s="53">
        <v>2.2000000000000002</v>
      </c>
      <c r="Q121" s="53">
        <v>2.2000000000000002</v>
      </c>
      <c r="R121" s="53">
        <v>2</v>
      </c>
      <c r="S121" s="53">
        <v>1.5</v>
      </c>
      <c r="T121" s="53" t="s">
        <v>116</v>
      </c>
      <c r="U121" s="58"/>
      <c r="V121" s="55"/>
      <c r="W121" s="53"/>
      <c r="X121" s="113" t="s">
        <v>2</v>
      </c>
      <c r="Z121" s="21"/>
    </row>
    <row r="122" spans="1:26" x14ac:dyDescent="0.25">
      <c r="A122" s="8" t="s">
        <v>18</v>
      </c>
      <c r="B122" s="8">
        <v>82</v>
      </c>
      <c r="C122" s="20" t="s">
        <v>280</v>
      </c>
      <c r="D122" s="20" t="s">
        <v>279</v>
      </c>
      <c r="E122" t="s">
        <v>96</v>
      </c>
      <c r="F122" s="8" t="s">
        <v>2131</v>
      </c>
      <c r="G122" s="22" t="s">
        <v>635</v>
      </c>
      <c r="H122" s="8">
        <v>0</v>
      </c>
      <c r="I122" s="55">
        <v>0</v>
      </c>
      <c r="J122" s="111">
        <v>0</v>
      </c>
      <c r="K122" s="55">
        <v>1</v>
      </c>
      <c r="L122" s="55">
        <v>1</v>
      </c>
      <c r="M122" s="55">
        <v>0</v>
      </c>
      <c r="N122" s="112" t="s">
        <v>874</v>
      </c>
      <c r="O122" s="53">
        <v>1.8</v>
      </c>
      <c r="P122" s="53">
        <v>1.7</v>
      </c>
      <c r="Q122" s="53">
        <v>1.7</v>
      </c>
      <c r="R122" s="53">
        <v>1.5</v>
      </c>
      <c r="S122" s="53">
        <v>1.5</v>
      </c>
      <c r="T122" s="53">
        <v>1.5</v>
      </c>
      <c r="U122" s="58"/>
      <c r="V122" s="55"/>
      <c r="W122" s="53"/>
      <c r="X122" s="113" t="s">
        <v>2</v>
      </c>
      <c r="Z122" s="21"/>
    </row>
    <row r="123" spans="1:26" x14ac:dyDescent="0.25">
      <c r="A123" s="8" t="s">
        <v>18</v>
      </c>
      <c r="B123" s="8">
        <v>83</v>
      </c>
      <c r="C123" s="20" t="s">
        <v>206</v>
      </c>
      <c r="D123" s="20" t="s">
        <v>205</v>
      </c>
      <c r="E123" t="s">
        <v>206</v>
      </c>
      <c r="F123" s="8" t="s">
        <v>2131</v>
      </c>
      <c r="G123" s="22" t="s">
        <v>635</v>
      </c>
      <c r="H123" s="8">
        <v>0</v>
      </c>
      <c r="I123" s="55">
        <v>0</v>
      </c>
      <c r="J123" s="111">
        <v>0</v>
      </c>
      <c r="K123" s="55">
        <v>0</v>
      </c>
      <c r="L123" s="55">
        <v>3</v>
      </c>
      <c r="M123" s="55">
        <v>0</v>
      </c>
      <c r="N123" s="112" t="s">
        <v>2086</v>
      </c>
      <c r="O123" s="53">
        <v>3.8</v>
      </c>
      <c r="P123" s="53">
        <v>3.7</v>
      </c>
      <c r="Q123" s="53">
        <v>4</v>
      </c>
      <c r="R123" s="53">
        <v>4</v>
      </c>
      <c r="S123" s="53">
        <v>4</v>
      </c>
      <c r="T123" s="53">
        <v>4</v>
      </c>
      <c r="U123" s="58">
        <v>44</v>
      </c>
      <c r="V123" s="53">
        <v>3.8474399999999997</v>
      </c>
      <c r="W123" s="53">
        <v>3.5532900000000001</v>
      </c>
      <c r="X123" s="113" t="s">
        <v>2100</v>
      </c>
      <c r="Z123" s="21"/>
    </row>
    <row r="124" spans="1:26" x14ac:dyDescent="0.25">
      <c r="A124" s="8" t="s">
        <v>18</v>
      </c>
      <c r="B124" s="8">
        <v>84</v>
      </c>
      <c r="C124" s="20" t="s">
        <v>288</v>
      </c>
      <c r="D124" s="20" t="s">
        <v>288</v>
      </c>
      <c r="F124" s="8" t="s">
        <v>2131</v>
      </c>
      <c r="G124" s="22" t="s">
        <v>289</v>
      </c>
      <c r="H124" s="8">
        <v>1</v>
      </c>
      <c r="I124" s="55">
        <v>0</v>
      </c>
      <c r="J124" s="111">
        <v>0</v>
      </c>
      <c r="K124" s="55">
        <v>0.5</v>
      </c>
      <c r="L124" s="55">
        <v>3</v>
      </c>
      <c r="M124" s="55">
        <v>0</v>
      </c>
      <c r="N124" s="112" t="s">
        <v>38</v>
      </c>
      <c r="O124" s="53">
        <v>1.6</v>
      </c>
      <c r="P124" s="53">
        <v>1.6</v>
      </c>
      <c r="Q124" s="53">
        <v>1.6</v>
      </c>
      <c r="R124" s="53">
        <v>1.6</v>
      </c>
      <c r="S124" s="53">
        <v>1.8</v>
      </c>
      <c r="T124" s="53">
        <v>2</v>
      </c>
      <c r="U124" s="58"/>
      <c r="V124" s="55"/>
      <c r="W124" s="53"/>
      <c r="X124" s="113" t="s">
        <v>2</v>
      </c>
      <c r="Z124" s="21"/>
    </row>
    <row r="125" spans="1:26" x14ac:dyDescent="0.25">
      <c r="A125" s="8" t="s">
        <v>18</v>
      </c>
      <c r="B125" s="8">
        <v>85</v>
      </c>
      <c r="C125" s="20" t="s">
        <v>168</v>
      </c>
      <c r="D125" s="20" t="s">
        <v>167</v>
      </c>
      <c r="E125" t="s">
        <v>619</v>
      </c>
      <c r="F125" s="8" t="s">
        <v>2131</v>
      </c>
      <c r="G125" s="22" t="s">
        <v>635</v>
      </c>
      <c r="H125" s="8">
        <v>0</v>
      </c>
      <c r="I125" s="55">
        <v>0</v>
      </c>
      <c r="J125" s="111">
        <v>0</v>
      </c>
      <c r="K125" s="55">
        <v>0</v>
      </c>
      <c r="L125" s="55">
        <v>2</v>
      </c>
      <c r="M125" s="55">
        <v>0</v>
      </c>
      <c r="N125" s="112" t="s">
        <v>2086</v>
      </c>
      <c r="O125" s="53">
        <v>9.1</v>
      </c>
      <c r="P125" s="53">
        <v>8.1</v>
      </c>
      <c r="Q125" s="53">
        <v>12.1</v>
      </c>
      <c r="R125" s="53">
        <v>10.5</v>
      </c>
      <c r="S125" s="53">
        <v>13.4</v>
      </c>
      <c r="T125" s="53">
        <v>17</v>
      </c>
      <c r="U125" s="58"/>
      <c r="V125" s="81">
        <v>12.011519999999999</v>
      </c>
      <c r="W125" s="81">
        <v>9.2021099999999993</v>
      </c>
      <c r="X125" s="113" t="s">
        <v>2100</v>
      </c>
      <c r="Z125" s="21"/>
    </row>
    <row r="126" spans="1:26" x14ac:dyDescent="0.25">
      <c r="A126" s="8"/>
      <c r="B126" s="8">
        <v>85</v>
      </c>
      <c r="C126" s="20" t="s">
        <v>168</v>
      </c>
      <c r="D126" s="20" t="s">
        <v>167</v>
      </c>
      <c r="E126" t="s">
        <v>34</v>
      </c>
      <c r="F126" s="8" t="s">
        <v>2131</v>
      </c>
      <c r="G126" s="22" t="s">
        <v>635</v>
      </c>
      <c r="H126" s="8" t="s">
        <v>2</v>
      </c>
      <c r="I126" s="55" t="s">
        <v>2</v>
      </c>
      <c r="J126" s="111" t="s">
        <v>2</v>
      </c>
      <c r="K126" s="55" t="s">
        <v>2</v>
      </c>
      <c r="L126" s="55" t="s">
        <v>2</v>
      </c>
      <c r="M126" s="55" t="s">
        <v>2</v>
      </c>
      <c r="N126" s="112" t="s">
        <v>2</v>
      </c>
      <c r="O126" s="53"/>
      <c r="P126" s="53"/>
      <c r="Q126" s="53" t="s">
        <v>2</v>
      </c>
      <c r="R126" s="53" t="s">
        <v>2</v>
      </c>
      <c r="S126" s="53" t="s">
        <v>2</v>
      </c>
      <c r="T126" s="53" t="s">
        <v>2</v>
      </c>
      <c r="U126" s="58">
        <v>15</v>
      </c>
      <c r="V126" s="53">
        <v>9.5716799999999989</v>
      </c>
      <c r="W126" s="53">
        <v>7.3799099999999997</v>
      </c>
      <c r="X126" s="113" t="s">
        <v>2100</v>
      </c>
      <c r="Z126" s="21"/>
    </row>
    <row r="127" spans="1:26" x14ac:dyDescent="0.25">
      <c r="A127" s="8"/>
      <c r="B127" s="8">
        <v>85</v>
      </c>
      <c r="C127" s="20" t="s">
        <v>168</v>
      </c>
      <c r="D127" s="20" t="s">
        <v>167</v>
      </c>
      <c r="E127" t="s">
        <v>508</v>
      </c>
      <c r="F127" s="8" t="s">
        <v>2131</v>
      </c>
      <c r="G127" s="22" t="s">
        <v>635</v>
      </c>
      <c r="H127" s="8" t="s">
        <v>2</v>
      </c>
      <c r="I127" s="55" t="s">
        <v>2</v>
      </c>
      <c r="J127" s="111" t="s">
        <v>2</v>
      </c>
      <c r="K127" s="55" t="s">
        <v>2</v>
      </c>
      <c r="L127" s="55" t="s">
        <v>2</v>
      </c>
      <c r="M127" s="55" t="s">
        <v>2</v>
      </c>
      <c r="N127" s="112" t="s">
        <v>2</v>
      </c>
      <c r="O127" s="53"/>
      <c r="P127" s="53"/>
      <c r="Q127" s="53" t="s">
        <v>2</v>
      </c>
      <c r="R127" s="53" t="s">
        <v>2</v>
      </c>
      <c r="S127" s="53" t="s">
        <v>2</v>
      </c>
      <c r="T127" s="53" t="s">
        <v>2</v>
      </c>
      <c r="U127" s="58">
        <v>79</v>
      </c>
      <c r="V127" s="53">
        <v>2.4398400000000002</v>
      </c>
      <c r="W127" s="53">
        <v>1.8222</v>
      </c>
      <c r="X127" s="113" t="s">
        <v>2100</v>
      </c>
      <c r="Z127" s="21"/>
    </row>
    <row r="128" spans="1:26" x14ac:dyDescent="0.25">
      <c r="A128" s="8" t="s">
        <v>18</v>
      </c>
      <c r="B128" s="8">
        <v>86</v>
      </c>
      <c r="C128" s="20" t="s">
        <v>152</v>
      </c>
      <c r="D128" s="20" t="s">
        <v>151</v>
      </c>
      <c r="F128" s="8" t="s">
        <v>2110</v>
      </c>
      <c r="G128" s="22" t="s">
        <v>2104</v>
      </c>
      <c r="H128" s="8">
        <v>1</v>
      </c>
      <c r="I128" s="55">
        <v>0</v>
      </c>
      <c r="J128" s="111">
        <v>0</v>
      </c>
      <c r="K128" s="55">
        <v>0</v>
      </c>
      <c r="L128" s="55">
        <v>12</v>
      </c>
      <c r="M128" s="55">
        <v>1</v>
      </c>
      <c r="N128" s="112" t="s">
        <v>21</v>
      </c>
      <c r="O128" s="53">
        <v>30.5</v>
      </c>
      <c r="P128" s="53">
        <v>34</v>
      </c>
      <c r="Q128" s="53">
        <v>29.5</v>
      </c>
      <c r="R128" s="53">
        <v>32</v>
      </c>
      <c r="S128" s="53">
        <v>35</v>
      </c>
      <c r="T128" s="53">
        <v>33</v>
      </c>
      <c r="U128" s="58"/>
      <c r="V128" s="53">
        <v>20.269440000000003</v>
      </c>
      <c r="W128" s="53"/>
      <c r="X128" s="113" t="s">
        <v>2100</v>
      </c>
      <c r="Z128" s="21"/>
    </row>
    <row r="129" spans="1:26" x14ac:dyDescent="0.25">
      <c r="A129" s="8"/>
      <c r="B129" s="8">
        <v>86</v>
      </c>
      <c r="C129" s="20" t="s">
        <v>152</v>
      </c>
      <c r="D129" s="20" t="s">
        <v>151</v>
      </c>
      <c r="E129" t="s">
        <v>502</v>
      </c>
      <c r="F129" s="8" t="s">
        <v>2131</v>
      </c>
      <c r="G129" s="22" t="s">
        <v>2104</v>
      </c>
      <c r="H129" s="8" t="s">
        <v>2</v>
      </c>
      <c r="I129" s="55" t="s">
        <v>2</v>
      </c>
      <c r="J129" s="111" t="s">
        <v>2</v>
      </c>
      <c r="K129" s="55" t="s">
        <v>2</v>
      </c>
      <c r="L129" s="55" t="s">
        <v>2</v>
      </c>
      <c r="M129" s="55" t="s">
        <v>2</v>
      </c>
      <c r="N129" s="112" t="s">
        <v>2</v>
      </c>
      <c r="O129" s="53"/>
      <c r="P129" s="53"/>
      <c r="Q129" s="53" t="s">
        <v>2</v>
      </c>
      <c r="R129" s="53" t="s">
        <v>2</v>
      </c>
      <c r="S129" s="53" t="s">
        <v>2</v>
      </c>
      <c r="T129" s="53" t="s">
        <v>2</v>
      </c>
      <c r="U129" s="58">
        <v>21</v>
      </c>
      <c r="V129" s="53">
        <v>5.0673600000000008</v>
      </c>
      <c r="W129" s="53">
        <v>5.2843799999999996</v>
      </c>
      <c r="X129" s="113" t="s">
        <v>2100</v>
      </c>
      <c r="Z129" s="21"/>
    </row>
    <row r="130" spans="1:26" x14ac:dyDescent="0.25">
      <c r="A130" s="8"/>
      <c r="B130" s="8">
        <v>86</v>
      </c>
      <c r="C130" s="20" t="s">
        <v>152</v>
      </c>
      <c r="D130" s="20" t="s">
        <v>151</v>
      </c>
      <c r="E130" t="s">
        <v>503</v>
      </c>
      <c r="F130" s="8" t="s">
        <v>2131</v>
      </c>
      <c r="G130" s="22" t="s">
        <v>2104</v>
      </c>
      <c r="H130" s="8" t="s">
        <v>2</v>
      </c>
      <c r="I130" s="55" t="s">
        <v>2</v>
      </c>
      <c r="J130" s="111" t="s">
        <v>2</v>
      </c>
      <c r="K130" s="55" t="s">
        <v>2</v>
      </c>
      <c r="L130" s="55" t="s">
        <v>2</v>
      </c>
      <c r="M130" s="55" t="s">
        <v>2</v>
      </c>
      <c r="N130" s="112" t="s">
        <v>2</v>
      </c>
      <c r="O130" s="53"/>
      <c r="P130" s="53"/>
      <c r="Q130" s="53" t="s">
        <v>2</v>
      </c>
      <c r="R130" s="53" t="s">
        <v>2</v>
      </c>
      <c r="S130" s="53" t="s">
        <v>2</v>
      </c>
      <c r="T130" s="53" t="s">
        <v>2</v>
      </c>
      <c r="U130" s="58">
        <v>22</v>
      </c>
      <c r="V130" s="53">
        <v>5.0673600000000008</v>
      </c>
      <c r="W130" s="53">
        <v>5.2843799999999996</v>
      </c>
      <c r="X130" s="113" t="s">
        <v>2100</v>
      </c>
      <c r="Z130" s="21"/>
    </row>
    <row r="131" spans="1:26" x14ac:dyDescent="0.25">
      <c r="A131" s="8"/>
      <c r="B131" s="8">
        <v>86</v>
      </c>
      <c r="C131" s="20" t="s">
        <v>152</v>
      </c>
      <c r="D131" s="20" t="s">
        <v>151</v>
      </c>
      <c r="E131" t="s">
        <v>505</v>
      </c>
      <c r="F131" s="8" t="s">
        <v>2131</v>
      </c>
      <c r="G131" s="22" t="s">
        <v>2104</v>
      </c>
      <c r="H131" s="8" t="s">
        <v>2</v>
      </c>
      <c r="I131" s="55" t="s">
        <v>2</v>
      </c>
      <c r="J131" s="111" t="s">
        <v>2</v>
      </c>
      <c r="K131" s="55" t="s">
        <v>2</v>
      </c>
      <c r="L131" s="55" t="s">
        <v>2</v>
      </c>
      <c r="M131" s="55" t="s">
        <v>2</v>
      </c>
      <c r="N131" s="112" t="s">
        <v>2</v>
      </c>
      <c r="O131" s="53"/>
      <c r="P131" s="53"/>
      <c r="Q131" s="53" t="s">
        <v>2</v>
      </c>
      <c r="R131" s="53" t="s">
        <v>2</v>
      </c>
      <c r="S131" s="53" t="s">
        <v>2</v>
      </c>
      <c r="T131" s="53" t="s">
        <v>2</v>
      </c>
      <c r="U131" s="58">
        <v>24</v>
      </c>
      <c r="V131" s="53">
        <v>5.0673600000000008</v>
      </c>
      <c r="W131" s="53">
        <v>5.2843799999999996</v>
      </c>
      <c r="X131" s="113" t="s">
        <v>2100</v>
      </c>
      <c r="Z131" s="21"/>
    </row>
    <row r="132" spans="1:26" x14ac:dyDescent="0.25">
      <c r="A132" s="8"/>
      <c r="B132" s="8">
        <v>86</v>
      </c>
      <c r="C132" s="20" t="s">
        <v>152</v>
      </c>
      <c r="D132" s="20" t="s">
        <v>151</v>
      </c>
      <c r="E132" t="s">
        <v>504</v>
      </c>
      <c r="F132" s="8" t="s">
        <v>2131</v>
      </c>
      <c r="G132" s="22" t="s">
        <v>2104</v>
      </c>
      <c r="H132" s="8" t="s">
        <v>2</v>
      </c>
      <c r="I132" s="55" t="s">
        <v>2</v>
      </c>
      <c r="J132" s="111" t="s">
        <v>2</v>
      </c>
      <c r="K132" s="55" t="s">
        <v>2</v>
      </c>
      <c r="L132" s="55" t="s">
        <v>2</v>
      </c>
      <c r="M132" s="55" t="s">
        <v>2</v>
      </c>
      <c r="N132" s="112" t="s">
        <v>2</v>
      </c>
      <c r="O132" s="53"/>
      <c r="P132" s="53"/>
      <c r="Q132" s="53" t="s">
        <v>2</v>
      </c>
      <c r="R132" s="53" t="s">
        <v>2</v>
      </c>
      <c r="S132" s="53" t="s">
        <v>2</v>
      </c>
      <c r="T132" s="53" t="s">
        <v>2</v>
      </c>
      <c r="U132" s="58">
        <v>23</v>
      </c>
      <c r="V132" s="53">
        <v>5.0673600000000008</v>
      </c>
      <c r="W132" s="53">
        <v>5.2843799999999996</v>
      </c>
      <c r="X132" s="113" t="s">
        <v>2100</v>
      </c>
      <c r="Z132" s="21"/>
    </row>
    <row r="133" spans="1:26" x14ac:dyDescent="0.25">
      <c r="A133" s="8"/>
      <c r="B133" s="8">
        <v>86</v>
      </c>
      <c r="C133" s="20" t="s">
        <v>152</v>
      </c>
      <c r="D133" s="20" t="s">
        <v>151</v>
      </c>
      <c r="E133" t="s">
        <v>22</v>
      </c>
      <c r="F133" s="8" t="s">
        <v>2131</v>
      </c>
      <c r="G133" s="22" t="s">
        <v>2104</v>
      </c>
      <c r="H133" s="8"/>
      <c r="I133" s="55"/>
      <c r="J133" s="111"/>
      <c r="K133" s="55"/>
      <c r="L133" s="55"/>
      <c r="M133" s="55"/>
      <c r="N133" s="112"/>
      <c r="O133" s="53"/>
      <c r="P133" s="53"/>
      <c r="Q133" s="53"/>
      <c r="R133" s="53"/>
      <c r="S133" s="53"/>
      <c r="T133" s="53"/>
      <c r="U133" s="58"/>
      <c r="V133" s="55"/>
      <c r="W133" s="53"/>
      <c r="X133" s="113"/>
      <c r="Z133" s="21"/>
    </row>
    <row r="134" spans="1:26" x14ac:dyDescent="0.25">
      <c r="A134" s="8" t="s">
        <v>18</v>
      </c>
      <c r="B134" s="8">
        <v>87</v>
      </c>
      <c r="C134" s="20" t="s">
        <v>493</v>
      </c>
      <c r="D134" s="20" t="s">
        <v>164</v>
      </c>
      <c r="F134" s="8" t="s">
        <v>2110</v>
      </c>
      <c r="G134" s="22" t="s">
        <v>165</v>
      </c>
      <c r="H134" s="8">
        <v>1</v>
      </c>
      <c r="I134" s="55">
        <v>0</v>
      </c>
      <c r="J134" s="111">
        <v>0</v>
      </c>
      <c r="K134" s="55">
        <v>0</v>
      </c>
      <c r="L134" s="55">
        <v>23</v>
      </c>
      <c r="M134" s="55">
        <v>1</v>
      </c>
      <c r="N134" s="112" t="s">
        <v>2091</v>
      </c>
      <c r="O134" s="53">
        <v>9</v>
      </c>
      <c r="P134" s="53">
        <v>8.6999999999999993</v>
      </c>
      <c r="Q134" s="53">
        <v>8.4</v>
      </c>
      <c r="R134" s="53">
        <v>8.4</v>
      </c>
      <c r="S134" s="53">
        <v>8.1999999999999993</v>
      </c>
      <c r="T134" s="53">
        <v>7</v>
      </c>
      <c r="U134" s="58"/>
      <c r="V134" s="55"/>
      <c r="W134" s="53"/>
      <c r="X134" s="113" t="s">
        <v>2</v>
      </c>
      <c r="Z134" s="21"/>
    </row>
    <row r="135" spans="1:26" x14ac:dyDescent="0.25">
      <c r="A135" s="8" t="s">
        <v>18</v>
      </c>
      <c r="B135" s="8">
        <v>88</v>
      </c>
      <c r="C135" s="20" t="s">
        <v>471</v>
      </c>
      <c r="D135" s="20" t="s">
        <v>606</v>
      </c>
      <c r="E135" t="s">
        <v>94</v>
      </c>
      <c r="F135" s="8" t="s">
        <v>2131</v>
      </c>
      <c r="G135" s="22" t="s">
        <v>635</v>
      </c>
      <c r="H135" s="8">
        <v>0</v>
      </c>
      <c r="I135" s="55">
        <v>0</v>
      </c>
      <c r="J135" s="111">
        <v>0</v>
      </c>
      <c r="K135" s="55">
        <v>0</v>
      </c>
      <c r="L135" s="55">
        <v>5</v>
      </c>
      <c r="M135" s="55">
        <v>0</v>
      </c>
      <c r="N135" s="112" t="s">
        <v>874</v>
      </c>
      <c r="O135" s="53">
        <v>1.7</v>
      </c>
      <c r="P135" s="53">
        <v>1.4</v>
      </c>
      <c r="Q135" s="53">
        <v>1.6</v>
      </c>
      <c r="R135" s="53">
        <v>1.6</v>
      </c>
      <c r="S135" s="53">
        <v>1.6</v>
      </c>
      <c r="T135" s="53" t="s">
        <v>116</v>
      </c>
      <c r="U135" s="58"/>
      <c r="V135" s="55"/>
      <c r="W135" s="53"/>
      <c r="X135" s="113" t="s">
        <v>2</v>
      </c>
      <c r="Z135" s="21"/>
    </row>
    <row r="136" spans="1:26" x14ac:dyDescent="0.25">
      <c r="A136" s="8" t="s">
        <v>18</v>
      </c>
      <c r="B136" s="8">
        <v>89</v>
      </c>
      <c r="C136" s="20" t="s">
        <v>476</v>
      </c>
      <c r="D136" s="20" t="s">
        <v>609</v>
      </c>
      <c r="F136" s="8" t="s">
        <v>2131</v>
      </c>
      <c r="G136" s="22" t="s">
        <v>635</v>
      </c>
      <c r="H136" s="8">
        <v>0</v>
      </c>
      <c r="I136" s="55">
        <v>1</v>
      </c>
      <c r="J136" s="111">
        <v>0</v>
      </c>
      <c r="K136" s="55">
        <v>0</v>
      </c>
      <c r="L136" s="55">
        <v>3</v>
      </c>
      <c r="M136" s="55">
        <v>0</v>
      </c>
      <c r="N136" s="112" t="s">
        <v>2086</v>
      </c>
      <c r="O136" s="53">
        <v>1.5</v>
      </c>
      <c r="P136" s="53">
        <v>1.3</v>
      </c>
      <c r="Q136" s="53">
        <v>0.7</v>
      </c>
      <c r="R136" s="53">
        <v>0.4</v>
      </c>
      <c r="S136" s="53">
        <v>0.5</v>
      </c>
      <c r="T136" s="53" t="s">
        <v>116</v>
      </c>
      <c r="U136" s="58"/>
      <c r="V136" s="55"/>
      <c r="W136" s="53"/>
      <c r="X136" s="113" t="s">
        <v>2</v>
      </c>
      <c r="Z136" s="21"/>
    </row>
    <row r="137" spans="1:26" x14ac:dyDescent="0.25">
      <c r="A137" s="8" t="s">
        <v>18</v>
      </c>
      <c r="B137" s="8">
        <v>90</v>
      </c>
      <c r="C137" s="20" t="s">
        <v>326</v>
      </c>
      <c r="D137" s="20" t="s">
        <v>418</v>
      </c>
      <c r="E137" t="s">
        <v>326</v>
      </c>
      <c r="F137" s="8" t="s">
        <v>2131</v>
      </c>
      <c r="G137" s="22" t="s">
        <v>635</v>
      </c>
      <c r="H137" s="8">
        <v>0</v>
      </c>
      <c r="I137" s="55">
        <v>0</v>
      </c>
      <c r="J137" s="111">
        <v>0</v>
      </c>
      <c r="K137" s="55">
        <v>0</v>
      </c>
      <c r="L137" s="55">
        <v>1</v>
      </c>
      <c r="M137" s="55">
        <v>0</v>
      </c>
      <c r="N137" s="112" t="s">
        <v>2086</v>
      </c>
      <c r="O137" s="53">
        <v>1.1000000000000001</v>
      </c>
      <c r="P137" s="53">
        <v>1.2</v>
      </c>
      <c r="Q137" s="53">
        <v>1.2</v>
      </c>
      <c r="R137" s="53">
        <v>1.2</v>
      </c>
      <c r="S137" s="53">
        <v>1.4</v>
      </c>
      <c r="T137" s="53">
        <v>1.3</v>
      </c>
      <c r="U137" s="58"/>
      <c r="V137" s="55"/>
      <c r="W137" s="53"/>
      <c r="X137" s="113" t="s">
        <v>2</v>
      </c>
      <c r="Z137" s="21"/>
    </row>
    <row r="138" spans="1:26" x14ac:dyDescent="0.25">
      <c r="A138" s="8" t="s">
        <v>18</v>
      </c>
      <c r="B138" s="8">
        <v>91</v>
      </c>
      <c r="C138" s="20" t="s">
        <v>214</v>
      </c>
      <c r="D138" s="20" t="s">
        <v>214</v>
      </c>
      <c r="F138" s="8" t="s">
        <v>2131</v>
      </c>
      <c r="G138" s="22" t="s">
        <v>635</v>
      </c>
      <c r="H138" s="8">
        <v>0</v>
      </c>
      <c r="I138" s="55">
        <v>0</v>
      </c>
      <c r="J138" s="111">
        <v>0</v>
      </c>
      <c r="K138" s="55">
        <v>0</v>
      </c>
      <c r="L138" s="55">
        <v>10</v>
      </c>
      <c r="M138" s="55">
        <v>0</v>
      </c>
      <c r="N138" s="112" t="s">
        <v>2086</v>
      </c>
      <c r="O138" s="53">
        <v>3.3</v>
      </c>
      <c r="P138" s="53">
        <v>3.3</v>
      </c>
      <c r="Q138" s="53">
        <v>3.2</v>
      </c>
      <c r="R138" s="53">
        <v>3.1</v>
      </c>
      <c r="S138" s="53">
        <v>3.2</v>
      </c>
      <c r="T138" s="53">
        <v>3.2</v>
      </c>
      <c r="U138" s="58"/>
      <c r="V138" s="55"/>
      <c r="W138" s="53"/>
      <c r="X138" s="113" t="s">
        <v>2</v>
      </c>
      <c r="Z138" s="21"/>
    </row>
    <row r="139" spans="1:26" x14ac:dyDescent="0.25">
      <c r="A139" s="8" t="s">
        <v>18</v>
      </c>
      <c r="B139" s="8">
        <v>92</v>
      </c>
      <c r="C139" s="20" t="s">
        <v>399</v>
      </c>
      <c r="D139" s="20" t="s">
        <v>330</v>
      </c>
      <c r="F139" s="8" t="s">
        <v>2131</v>
      </c>
      <c r="G139" s="22" t="s">
        <v>635</v>
      </c>
      <c r="H139" s="8">
        <v>0</v>
      </c>
      <c r="I139" s="55">
        <v>1</v>
      </c>
      <c r="J139" s="111">
        <v>0</v>
      </c>
      <c r="K139" s="55">
        <v>0</v>
      </c>
      <c r="L139" s="55">
        <v>3</v>
      </c>
      <c r="M139" s="55">
        <v>0</v>
      </c>
      <c r="N139" s="112" t="s">
        <v>2086</v>
      </c>
      <c r="O139" s="53">
        <v>1.5</v>
      </c>
      <c r="P139" s="53">
        <v>1.1000000000000001</v>
      </c>
      <c r="Q139" s="53">
        <v>1.1000000000000001</v>
      </c>
      <c r="R139" s="53">
        <v>1.1000000000000001</v>
      </c>
      <c r="S139" s="53">
        <v>1</v>
      </c>
      <c r="T139" s="53">
        <v>1</v>
      </c>
      <c r="U139" s="58"/>
      <c r="V139" s="81">
        <v>5.4427199999999996</v>
      </c>
      <c r="W139" s="81">
        <v>5.4665999999999997</v>
      </c>
      <c r="X139" s="113" t="s">
        <v>2100</v>
      </c>
      <c r="Z139" s="21"/>
    </row>
    <row r="140" spans="1:26" x14ac:dyDescent="0.25">
      <c r="A140" s="8"/>
      <c r="B140" s="8">
        <v>92</v>
      </c>
      <c r="C140" s="20" t="s">
        <v>399</v>
      </c>
      <c r="D140" s="20" t="s">
        <v>330</v>
      </c>
      <c r="E140" t="s">
        <v>41</v>
      </c>
      <c r="F140" s="8" t="s">
        <v>2131</v>
      </c>
      <c r="G140" s="22" t="s">
        <v>635</v>
      </c>
      <c r="H140" s="8" t="s">
        <v>2</v>
      </c>
      <c r="I140" s="55" t="s">
        <v>2</v>
      </c>
      <c r="J140" s="111" t="s">
        <v>2</v>
      </c>
      <c r="K140" s="55" t="s">
        <v>2</v>
      </c>
      <c r="L140" s="55" t="s">
        <v>2</v>
      </c>
      <c r="M140" s="55" t="s">
        <v>2</v>
      </c>
      <c r="N140" s="112" t="s">
        <v>2</v>
      </c>
      <c r="O140" s="53"/>
      <c r="P140" s="53"/>
      <c r="Q140" s="53" t="s">
        <v>2</v>
      </c>
      <c r="R140" s="53" t="s">
        <v>2</v>
      </c>
      <c r="S140" s="53" t="s">
        <v>2</v>
      </c>
      <c r="T140" s="53" t="s">
        <v>2</v>
      </c>
      <c r="U140" s="58">
        <v>58</v>
      </c>
      <c r="V140" s="53">
        <v>2.7213599999999998</v>
      </c>
      <c r="W140" s="53">
        <v>2.7332999999999998</v>
      </c>
      <c r="X140" s="113" t="s">
        <v>2100</v>
      </c>
      <c r="Z140" s="21"/>
    </row>
    <row r="141" spans="1:26" x14ac:dyDescent="0.25">
      <c r="A141" s="8"/>
      <c r="B141" s="8">
        <v>92</v>
      </c>
      <c r="C141" s="20" t="s">
        <v>399</v>
      </c>
      <c r="D141" s="20" t="s">
        <v>330</v>
      </c>
      <c r="E141" t="s">
        <v>42</v>
      </c>
      <c r="F141" s="8" t="s">
        <v>2131</v>
      </c>
      <c r="G141" s="22" t="s">
        <v>635</v>
      </c>
      <c r="H141" s="8" t="s">
        <v>2</v>
      </c>
      <c r="I141" s="55" t="s">
        <v>2</v>
      </c>
      <c r="J141" s="111" t="s">
        <v>2</v>
      </c>
      <c r="K141" s="55" t="s">
        <v>2</v>
      </c>
      <c r="L141" s="55" t="s">
        <v>2</v>
      </c>
      <c r="M141" s="55" t="s">
        <v>2</v>
      </c>
      <c r="N141" s="112" t="s">
        <v>2</v>
      </c>
      <c r="O141" s="53"/>
      <c r="P141" s="53"/>
      <c r="Q141" s="53" t="s">
        <v>2</v>
      </c>
      <c r="R141" s="53" t="s">
        <v>2</v>
      </c>
      <c r="S141" s="53" t="s">
        <v>2</v>
      </c>
      <c r="T141" s="53" t="s">
        <v>2</v>
      </c>
      <c r="U141" s="58">
        <v>59</v>
      </c>
      <c r="V141" s="53">
        <v>2.7213599999999998</v>
      </c>
      <c r="W141" s="53">
        <v>2.7332999999999998</v>
      </c>
      <c r="X141" s="113" t="s">
        <v>2100</v>
      </c>
      <c r="Z141" s="21"/>
    </row>
    <row r="142" spans="1:26" x14ac:dyDescent="0.25">
      <c r="A142" s="8" t="s">
        <v>18</v>
      </c>
      <c r="B142" s="8">
        <v>93</v>
      </c>
      <c r="C142" s="20" t="s">
        <v>487</v>
      </c>
      <c r="D142" s="20" t="s">
        <v>339</v>
      </c>
      <c r="E142" t="s">
        <v>104</v>
      </c>
      <c r="F142" s="8" t="s">
        <v>2251</v>
      </c>
      <c r="G142" s="22" t="s">
        <v>635</v>
      </c>
      <c r="H142" s="8">
        <v>0</v>
      </c>
      <c r="I142" s="55">
        <v>0</v>
      </c>
      <c r="J142" s="111">
        <v>0</v>
      </c>
      <c r="K142" s="55">
        <v>0</v>
      </c>
      <c r="L142" s="55">
        <v>6</v>
      </c>
      <c r="M142" s="55">
        <v>0</v>
      </c>
      <c r="N142" s="112" t="s">
        <v>2097</v>
      </c>
      <c r="O142" s="53">
        <v>0.8</v>
      </c>
      <c r="P142" s="53">
        <v>1</v>
      </c>
      <c r="Q142" s="53">
        <v>1</v>
      </c>
      <c r="R142" s="53">
        <v>0.9</v>
      </c>
      <c r="S142" s="53">
        <v>0.9</v>
      </c>
      <c r="T142" s="53">
        <v>0.8</v>
      </c>
      <c r="U142" s="58"/>
      <c r="V142" s="55"/>
      <c r="W142" s="53"/>
      <c r="X142" s="113" t="s">
        <v>2</v>
      </c>
      <c r="Z142" s="21"/>
    </row>
    <row r="143" spans="1:26" x14ac:dyDescent="0.25">
      <c r="A143" s="8" t="s">
        <v>18</v>
      </c>
      <c r="B143" s="8">
        <v>94</v>
      </c>
      <c r="C143" s="20" t="s">
        <v>163</v>
      </c>
      <c r="D143" s="20" t="s">
        <v>163</v>
      </c>
      <c r="F143" s="8" t="s">
        <v>2131</v>
      </c>
      <c r="G143" s="22" t="s">
        <v>635</v>
      </c>
      <c r="H143" s="8">
        <v>0</v>
      </c>
      <c r="I143" s="55">
        <v>1</v>
      </c>
      <c r="J143" s="111">
        <v>0</v>
      </c>
      <c r="K143" s="55">
        <v>0</v>
      </c>
      <c r="L143" s="55">
        <v>24</v>
      </c>
      <c r="M143" s="55">
        <v>0</v>
      </c>
      <c r="N143" s="112" t="s">
        <v>2086</v>
      </c>
      <c r="O143" s="81">
        <v>13.6</v>
      </c>
      <c r="P143" s="81">
        <v>12.3</v>
      </c>
      <c r="Q143" s="81">
        <v>10.5</v>
      </c>
      <c r="R143" s="81">
        <v>10.5</v>
      </c>
      <c r="S143" s="81">
        <v>10.5</v>
      </c>
      <c r="T143" s="81">
        <v>10</v>
      </c>
      <c r="U143" s="58"/>
      <c r="V143" s="53">
        <v>2.2521599999999999</v>
      </c>
      <c r="W143" s="53">
        <v>5.5577100000000002</v>
      </c>
      <c r="X143" s="113" t="s">
        <v>2100</v>
      </c>
      <c r="Z143" s="21"/>
    </row>
    <row r="144" spans="1:26" x14ac:dyDescent="0.25">
      <c r="A144" s="8"/>
      <c r="B144" s="8">
        <v>94</v>
      </c>
      <c r="C144" s="20" t="s">
        <v>163</v>
      </c>
      <c r="D144" s="20" t="s">
        <v>163</v>
      </c>
      <c r="E144" t="s">
        <v>641</v>
      </c>
      <c r="F144" s="8" t="s">
        <v>2131</v>
      </c>
      <c r="G144" s="22" t="s">
        <v>635</v>
      </c>
      <c r="H144" s="8">
        <v>0</v>
      </c>
      <c r="I144" s="55">
        <v>1</v>
      </c>
      <c r="J144" s="111">
        <v>0</v>
      </c>
      <c r="K144" s="55">
        <v>0</v>
      </c>
      <c r="L144" s="55">
        <v>20</v>
      </c>
      <c r="M144" s="55">
        <v>0</v>
      </c>
      <c r="N144" s="112" t="s">
        <v>2086</v>
      </c>
      <c r="O144" s="53">
        <v>11.5</v>
      </c>
      <c r="P144" s="53">
        <v>10.5</v>
      </c>
      <c r="Q144" s="53">
        <v>8.8000000000000007</v>
      </c>
      <c r="R144" s="53">
        <v>8.8000000000000007</v>
      </c>
      <c r="S144" s="53">
        <v>8.5</v>
      </c>
      <c r="T144" s="53">
        <v>8</v>
      </c>
      <c r="U144" s="58"/>
      <c r="V144" s="55"/>
      <c r="W144" s="53"/>
      <c r="X144" s="113" t="s">
        <v>2</v>
      </c>
      <c r="Z144" s="21"/>
    </row>
    <row r="145" spans="1:26" x14ac:dyDescent="0.25">
      <c r="A145" s="8"/>
      <c r="B145" s="8">
        <v>94</v>
      </c>
      <c r="C145" s="20" t="s">
        <v>163</v>
      </c>
      <c r="D145" s="20" t="s">
        <v>163</v>
      </c>
      <c r="E145" t="s">
        <v>394</v>
      </c>
      <c r="F145" s="8" t="s">
        <v>2131</v>
      </c>
      <c r="G145" s="22" t="s">
        <v>635</v>
      </c>
      <c r="H145" s="8">
        <v>0</v>
      </c>
      <c r="I145" s="55">
        <v>1</v>
      </c>
      <c r="J145" s="111">
        <v>0</v>
      </c>
      <c r="K145" s="55">
        <v>0</v>
      </c>
      <c r="L145" s="55">
        <v>4</v>
      </c>
      <c r="M145" s="55">
        <v>0</v>
      </c>
      <c r="N145" s="112" t="s">
        <v>2086</v>
      </c>
      <c r="O145" s="53">
        <v>2.1</v>
      </c>
      <c r="P145" s="53">
        <v>1.8</v>
      </c>
      <c r="Q145" s="53">
        <v>1.7</v>
      </c>
      <c r="R145" s="53">
        <v>1.7</v>
      </c>
      <c r="S145" s="53">
        <v>2</v>
      </c>
      <c r="T145" s="53">
        <v>2</v>
      </c>
      <c r="U145" s="58"/>
      <c r="V145" s="55"/>
      <c r="W145" s="53"/>
      <c r="X145" s="113" t="s">
        <v>2</v>
      </c>
      <c r="Z145" s="21"/>
    </row>
    <row r="146" spans="1:26" x14ac:dyDescent="0.25">
      <c r="A146" s="8"/>
      <c r="B146" s="8">
        <v>94</v>
      </c>
      <c r="C146" s="20" t="s">
        <v>163</v>
      </c>
      <c r="D146" s="20" t="s">
        <v>163</v>
      </c>
      <c r="E146" t="s">
        <v>84</v>
      </c>
      <c r="F146" s="8" t="s">
        <v>2131</v>
      </c>
      <c r="G146" s="22" t="s">
        <v>635</v>
      </c>
      <c r="H146" s="8" t="s">
        <v>2</v>
      </c>
      <c r="I146" s="55" t="s">
        <v>2</v>
      </c>
      <c r="J146" s="111" t="s">
        <v>2</v>
      </c>
      <c r="K146" s="55" t="s">
        <v>2</v>
      </c>
      <c r="L146" s="55" t="s">
        <v>2</v>
      </c>
      <c r="M146" s="55" t="s">
        <v>2</v>
      </c>
      <c r="N146" s="112" t="s">
        <v>2</v>
      </c>
      <c r="O146" s="53"/>
      <c r="P146" s="53"/>
      <c r="Q146" s="53" t="s">
        <v>2</v>
      </c>
      <c r="R146" s="53" t="s">
        <v>2</v>
      </c>
      <c r="S146" s="53" t="s">
        <v>2</v>
      </c>
      <c r="T146" s="53" t="s">
        <v>2</v>
      </c>
      <c r="U146" s="58">
        <v>121</v>
      </c>
      <c r="V146" s="53"/>
      <c r="W146" s="53">
        <v>1.00221</v>
      </c>
      <c r="X146" s="113" t="s">
        <v>2100</v>
      </c>
      <c r="Z146" s="21"/>
    </row>
    <row r="147" spans="1:26" x14ac:dyDescent="0.25">
      <c r="A147" s="8"/>
      <c r="B147" s="8">
        <v>94</v>
      </c>
      <c r="C147" s="20" t="s">
        <v>163</v>
      </c>
      <c r="D147" s="20" t="s">
        <v>163</v>
      </c>
      <c r="E147" t="s">
        <v>642</v>
      </c>
      <c r="F147" s="8" t="s">
        <v>2131</v>
      </c>
      <c r="G147" s="22" t="s">
        <v>635</v>
      </c>
      <c r="H147" s="8" t="s">
        <v>2</v>
      </c>
      <c r="I147" s="55" t="s">
        <v>2</v>
      </c>
      <c r="J147" s="111" t="s">
        <v>2</v>
      </c>
      <c r="K147" s="55" t="s">
        <v>2</v>
      </c>
      <c r="L147" s="55" t="s">
        <v>2</v>
      </c>
      <c r="M147" s="55" t="s">
        <v>2</v>
      </c>
      <c r="N147" s="112" t="s">
        <v>2</v>
      </c>
      <c r="O147" s="53"/>
      <c r="P147" s="53"/>
      <c r="Q147" s="53" t="s">
        <v>2</v>
      </c>
      <c r="R147" s="53" t="s">
        <v>2</v>
      </c>
      <c r="S147" s="53" t="s">
        <v>2</v>
      </c>
      <c r="T147" s="53" t="s">
        <v>2</v>
      </c>
      <c r="U147" s="58">
        <v>104</v>
      </c>
      <c r="V147" s="53">
        <v>1.12608</v>
      </c>
      <c r="W147" s="53">
        <v>1.2755399999999999</v>
      </c>
      <c r="X147" s="113" t="s">
        <v>2100</v>
      </c>
      <c r="Z147" s="21"/>
    </row>
    <row r="148" spans="1:26" x14ac:dyDescent="0.25">
      <c r="A148" s="8"/>
      <c r="B148" s="8">
        <v>94</v>
      </c>
      <c r="C148" s="20" t="s">
        <v>163</v>
      </c>
      <c r="D148" s="20" t="s">
        <v>163</v>
      </c>
      <c r="E148" t="s">
        <v>643</v>
      </c>
      <c r="F148" s="8" t="s">
        <v>2131</v>
      </c>
      <c r="G148" s="22" t="s">
        <v>635</v>
      </c>
      <c r="H148" s="8" t="s">
        <v>2</v>
      </c>
      <c r="I148" s="55" t="s">
        <v>2</v>
      </c>
      <c r="J148" s="111" t="s">
        <v>2</v>
      </c>
      <c r="K148" s="55" t="s">
        <v>2</v>
      </c>
      <c r="L148" s="55" t="s">
        <v>2</v>
      </c>
      <c r="M148" s="55" t="s">
        <v>2</v>
      </c>
      <c r="N148" s="112" t="s">
        <v>2</v>
      </c>
      <c r="O148" s="53"/>
      <c r="P148" s="53"/>
      <c r="Q148" s="53" t="s">
        <v>2</v>
      </c>
      <c r="R148" s="53" t="s">
        <v>2</v>
      </c>
      <c r="S148" s="53" t="s">
        <v>2</v>
      </c>
      <c r="T148" s="53" t="s">
        <v>2</v>
      </c>
      <c r="U148" s="58">
        <v>105</v>
      </c>
      <c r="V148" s="53">
        <v>1.12608</v>
      </c>
      <c r="W148" s="53">
        <v>1.2755399999999999</v>
      </c>
      <c r="X148" s="113" t="s">
        <v>2100</v>
      </c>
      <c r="Z148" s="21"/>
    </row>
    <row r="149" spans="1:26" x14ac:dyDescent="0.25">
      <c r="A149" s="8"/>
      <c r="B149" s="8">
        <v>94</v>
      </c>
      <c r="C149" s="20" t="s">
        <v>163</v>
      </c>
      <c r="D149" s="20" t="s">
        <v>163</v>
      </c>
      <c r="E149" t="s">
        <v>82</v>
      </c>
      <c r="F149" s="8" t="s">
        <v>2131</v>
      </c>
      <c r="G149" s="22" t="s">
        <v>635</v>
      </c>
      <c r="H149" s="8" t="s">
        <v>2</v>
      </c>
      <c r="I149" s="55" t="s">
        <v>2</v>
      </c>
      <c r="J149" s="111" t="s">
        <v>2</v>
      </c>
      <c r="K149" s="55" t="s">
        <v>2</v>
      </c>
      <c r="L149" s="55" t="s">
        <v>2</v>
      </c>
      <c r="M149" s="55" t="s">
        <v>2</v>
      </c>
      <c r="N149" s="112" t="s">
        <v>2</v>
      </c>
      <c r="O149" s="53"/>
      <c r="P149" s="53"/>
      <c r="Q149" s="53" t="s">
        <v>2</v>
      </c>
      <c r="R149" s="53" t="s">
        <v>2</v>
      </c>
      <c r="S149" s="53" t="s">
        <v>2</v>
      </c>
      <c r="T149" s="53" t="s">
        <v>2</v>
      </c>
      <c r="U149" s="58">
        <v>122</v>
      </c>
      <c r="V149" s="53"/>
      <c r="W149" s="53">
        <v>1.00221</v>
      </c>
      <c r="X149" s="113" t="s">
        <v>2100</v>
      </c>
      <c r="Z149" s="21"/>
    </row>
    <row r="150" spans="1:26" x14ac:dyDescent="0.25">
      <c r="A150" s="8"/>
      <c r="B150" s="8">
        <v>94</v>
      </c>
      <c r="C150" s="20" t="s">
        <v>163</v>
      </c>
      <c r="D150" s="20" t="s">
        <v>163</v>
      </c>
      <c r="E150" t="s">
        <v>83</v>
      </c>
      <c r="F150" s="8" t="s">
        <v>2131</v>
      </c>
      <c r="G150" s="22" t="s">
        <v>635</v>
      </c>
      <c r="H150" s="8" t="s">
        <v>2</v>
      </c>
      <c r="I150" s="55" t="s">
        <v>2</v>
      </c>
      <c r="J150" s="111" t="s">
        <v>2</v>
      </c>
      <c r="K150" s="55" t="s">
        <v>2</v>
      </c>
      <c r="L150" s="55" t="s">
        <v>2</v>
      </c>
      <c r="M150" s="55" t="s">
        <v>2</v>
      </c>
      <c r="N150" s="112" t="s">
        <v>2</v>
      </c>
      <c r="O150" s="53"/>
      <c r="P150" s="53"/>
      <c r="Q150" s="53" t="s">
        <v>2</v>
      </c>
      <c r="R150" s="53" t="s">
        <v>2</v>
      </c>
      <c r="S150" s="53" t="s">
        <v>2</v>
      </c>
      <c r="T150" s="53" t="s">
        <v>2</v>
      </c>
      <c r="U150" s="58">
        <v>123</v>
      </c>
      <c r="V150" s="53"/>
      <c r="W150" s="53">
        <v>1.00221</v>
      </c>
      <c r="X150" s="113" t="s">
        <v>2100</v>
      </c>
      <c r="Z150" s="21"/>
    </row>
    <row r="151" spans="1:26" x14ac:dyDescent="0.25">
      <c r="A151" s="8" t="s">
        <v>18</v>
      </c>
      <c r="B151" s="8">
        <v>95</v>
      </c>
      <c r="C151" s="20" t="s">
        <v>188</v>
      </c>
      <c r="D151" s="20" t="s">
        <v>187</v>
      </c>
      <c r="E151" t="s">
        <v>577</v>
      </c>
      <c r="F151" s="8" t="s">
        <v>2131</v>
      </c>
      <c r="G151" s="22" t="s">
        <v>635</v>
      </c>
      <c r="H151" s="8">
        <v>0</v>
      </c>
      <c r="I151" s="55">
        <v>0</v>
      </c>
      <c r="J151" s="111">
        <v>0</v>
      </c>
      <c r="K151" s="55">
        <v>1</v>
      </c>
      <c r="L151" s="55">
        <v>2</v>
      </c>
      <c r="M151" s="55">
        <v>0</v>
      </c>
      <c r="N151" s="112" t="s">
        <v>2087</v>
      </c>
      <c r="O151" s="53">
        <v>6.2</v>
      </c>
      <c r="P151" s="53">
        <v>5.5</v>
      </c>
      <c r="Q151" s="53">
        <v>12.5</v>
      </c>
      <c r="R151" s="53">
        <v>17</v>
      </c>
      <c r="S151" s="53">
        <v>16</v>
      </c>
      <c r="T151" s="53">
        <v>15</v>
      </c>
      <c r="U151" s="58"/>
      <c r="V151" s="81">
        <v>8.6332799999999992</v>
      </c>
      <c r="W151" s="81">
        <v>5.5577100000000002</v>
      </c>
      <c r="X151" s="113" t="s">
        <v>2</v>
      </c>
      <c r="Z151" s="21"/>
    </row>
    <row r="152" spans="1:26" x14ac:dyDescent="0.25">
      <c r="A152" s="8"/>
      <c r="B152" s="8">
        <v>95</v>
      </c>
      <c r="C152" s="20" t="s">
        <v>188</v>
      </c>
      <c r="D152" s="20" t="s">
        <v>187</v>
      </c>
      <c r="E152" t="s">
        <v>36</v>
      </c>
      <c r="F152" s="8" t="s">
        <v>2131</v>
      </c>
      <c r="G152" s="22" t="s">
        <v>635</v>
      </c>
      <c r="H152" s="8" t="s">
        <v>2</v>
      </c>
      <c r="I152" s="55" t="s">
        <v>2</v>
      </c>
      <c r="J152" s="111" t="s">
        <v>2</v>
      </c>
      <c r="K152" s="55" t="s">
        <v>2</v>
      </c>
      <c r="L152" s="55" t="s">
        <v>2</v>
      </c>
      <c r="M152" s="55" t="s">
        <v>2</v>
      </c>
      <c r="N152" s="112" t="s">
        <v>2</v>
      </c>
      <c r="O152" s="53"/>
      <c r="P152" s="53"/>
      <c r="Q152" s="53" t="s">
        <v>2</v>
      </c>
      <c r="R152" s="53" t="s">
        <v>2</v>
      </c>
      <c r="S152" s="53" t="s">
        <v>2</v>
      </c>
      <c r="T152" s="53" t="s">
        <v>2</v>
      </c>
      <c r="U152" s="58">
        <v>48</v>
      </c>
      <c r="V152" s="53">
        <v>2.4398400000000002</v>
      </c>
      <c r="W152" s="53">
        <v>3.27996</v>
      </c>
      <c r="X152" s="113" t="s">
        <v>2100</v>
      </c>
      <c r="Z152" s="21"/>
    </row>
    <row r="153" spans="1:26" x14ac:dyDescent="0.25">
      <c r="A153" s="8"/>
      <c r="B153" s="8">
        <v>95</v>
      </c>
      <c r="C153" s="20" t="s">
        <v>188</v>
      </c>
      <c r="D153" s="20" t="s">
        <v>187</v>
      </c>
      <c r="E153" t="s">
        <v>507</v>
      </c>
      <c r="F153" s="8" t="s">
        <v>2131</v>
      </c>
      <c r="G153" s="22" t="s">
        <v>635</v>
      </c>
      <c r="H153" s="8" t="s">
        <v>2</v>
      </c>
      <c r="I153" s="55" t="s">
        <v>2</v>
      </c>
      <c r="J153" s="111" t="s">
        <v>2</v>
      </c>
      <c r="K153" s="55" t="s">
        <v>2</v>
      </c>
      <c r="L153" s="55" t="s">
        <v>2</v>
      </c>
      <c r="M153" s="55" t="s">
        <v>2</v>
      </c>
      <c r="N153" s="112" t="s">
        <v>2</v>
      </c>
      <c r="O153" s="53"/>
      <c r="P153" s="53"/>
      <c r="Q153" s="53" t="s">
        <v>2</v>
      </c>
      <c r="R153" s="53" t="s">
        <v>2</v>
      </c>
      <c r="S153" s="53" t="s">
        <v>2</v>
      </c>
      <c r="T153" s="53" t="s">
        <v>2</v>
      </c>
      <c r="U153" s="58">
        <v>69</v>
      </c>
      <c r="V153" s="53">
        <v>6.1934399999999998</v>
      </c>
      <c r="W153" s="53">
        <v>2.2777500000000002</v>
      </c>
      <c r="X153" s="113" t="s">
        <v>2100</v>
      </c>
      <c r="Z153" s="21"/>
    </row>
    <row r="154" spans="1:26" x14ac:dyDescent="0.25">
      <c r="A154" s="8" t="s">
        <v>18</v>
      </c>
      <c r="B154" s="8">
        <v>96</v>
      </c>
      <c r="C154" s="20" t="s">
        <v>473</v>
      </c>
      <c r="D154" s="20" t="s">
        <v>436</v>
      </c>
      <c r="E154" t="s">
        <v>63</v>
      </c>
      <c r="F154" s="8" t="s">
        <v>2131</v>
      </c>
      <c r="G154" s="22" t="s">
        <v>635</v>
      </c>
      <c r="H154" s="8">
        <v>0</v>
      </c>
      <c r="I154" s="55">
        <v>1</v>
      </c>
      <c r="J154" s="111">
        <v>0</v>
      </c>
      <c r="K154" s="55">
        <v>0</v>
      </c>
      <c r="L154" s="55">
        <v>4</v>
      </c>
      <c r="M154" s="55">
        <v>0</v>
      </c>
      <c r="N154" s="112" t="s">
        <v>2086</v>
      </c>
      <c r="O154" s="53">
        <v>1.4</v>
      </c>
      <c r="P154" s="53">
        <v>1.4</v>
      </c>
      <c r="Q154" s="53">
        <v>1</v>
      </c>
      <c r="R154" s="53">
        <v>1.1000000000000001</v>
      </c>
      <c r="S154" s="53">
        <v>1.3</v>
      </c>
      <c r="T154" s="53">
        <v>1.3</v>
      </c>
      <c r="U154" s="58">
        <v>106</v>
      </c>
      <c r="V154" s="53"/>
      <c r="W154" s="53">
        <v>1.2755399999999999</v>
      </c>
      <c r="X154" s="113" t="s">
        <v>2100</v>
      </c>
      <c r="Z154" s="21"/>
    </row>
    <row r="155" spans="1:26" x14ac:dyDescent="0.25">
      <c r="A155" s="8" t="s">
        <v>18</v>
      </c>
      <c r="B155" s="8">
        <v>97</v>
      </c>
      <c r="C155" s="20" t="s">
        <v>453</v>
      </c>
      <c r="D155" s="20" t="s">
        <v>235</v>
      </c>
      <c r="E155" t="s">
        <v>602</v>
      </c>
      <c r="F155" s="8" t="s">
        <v>2131</v>
      </c>
      <c r="G155" s="22" t="s">
        <v>635</v>
      </c>
      <c r="H155" s="8">
        <v>0</v>
      </c>
      <c r="I155" s="55">
        <v>1</v>
      </c>
      <c r="J155" s="111">
        <v>0</v>
      </c>
      <c r="K155" s="55">
        <v>0.5</v>
      </c>
      <c r="L155" s="55">
        <v>6</v>
      </c>
      <c r="M155" s="55">
        <v>0</v>
      </c>
      <c r="N155" s="112" t="s">
        <v>2086</v>
      </c>
      <c r="O155" s="53">
        <v>2.5</v>
      </c>
      <c r="P155" s="53">
        <v>2.4</v>
      </c>
      <c r="Q155" s="53">
        <v>2.2000000000000002</v>
      </c>
      <c r="R155" s="53">
        <v>2</v>
      </c>
      <c r="S155" s="53">
        <v>2.2000000000000002</v>
      </c>
      <c r="T155" s="53">
        <v>2.2999999999999998</v>
      </c>
      <c r="U155" s="58"/>
      <c r="V155" s="55"/>
      <c r="W155" s="53"/>
      <c r="X155" s="113" t="s">
        <v>2</v>
      </c>
      <c r="Z155" s="21"/>
    </row>
    <row r="156" spans="1:26" x14ac:dyDescent="0.25">
      <c r="A156" s="8" t="s">
        <v>18</v>
      </c>
      <c r="B156" s="8">
        <v>98</v>
      </c>
      <c r="C156" s="20" t="s">
        <v>391</v>
      </c>
      <c r="D156" s="20" t="s">
        <v>312</v>
      </c>
      <c r="F156" s="8" t="s">
        <v>2131</v>
      </c>
      <c r="G156" s="22" t="s">
        <v>635</v>
      </c>
      <c r="H156" s="8">
        <v>0</v>
      </c>
      <c r="I156" s="55">
        <v>0</v>
      </c>
      <c r="J156" s="111">
        <v>0</v>
      </c>
      <c r="K156" s="55">
        <v>0</v>
      </c>
      <c r="L156" s="55">
        <v>9</v>
      </c>
      <c r="M156" s="55">
        <v>0</v>
      </c>
      <c r="N156" s="112" t="s">
        <v>2087</v>
      </c>
      <c r="O156" s="53">
        <v>1.6</v>
      </c>
      <c r="P156" s="53">
        <v>1.3</v>
      </c>
      <c r="Q156" s="53">
        <v>1.3</v>
      </c>
      <c r="R156" s="53">
        <v>0.8</v>
      </c>
      <c r="S156" s="53">
        <v>0.9</v>
      </c>
      <c r="T156" s="53">
        <v>1.8</v>
      </c>
      <c r="U156" s="58"/>
      <c r="V156" s="55"/>
      <c r="W156" s="53"/>
      <c r="X156" s="113" t="s">
        <v>2</v>
      </c>
      <c r="Z156" s="21"/>
    </row>
    <row r="157" spans="1:26" x14ac:dyDescent="0.25">
      <c r="A157" s="8" t="s">
        <v>18</v>
      </c>
      <c r="B157" s="8">
        <v>99</v>
      </c>
      <c r="C157" s="20" t="s">
        <v>492</v>
      </c>
      <c r="D157" s="20" t="s">
        <v>157</v>
      </c>
      <c r="E157" t="s">
        <v>3</v>
      </c>
      <c r="F157" s="8" t="s">
        <v>2131</v>
      </c>
      <c r="G157" s="22" t="s">
        <v>635</v>
      </c>
      <c r="H157" s="8">
        <v>0</v>
      </c>
      <c r="I157" s="55">
        <v>0</v>
      </c>
      <c r="J157" s="111">
        <v>0</v>
      </c>
      <c r="K157" s="55">
        <v>0</v>
      </c>
      <c r="L157" s="55">
        <v>1</v>
      </c>
      <c r="M157" s="55">
        <v>1</v>
      </c>
      <c r="N157" s="112" t="s">
        <v>2091</v>
      </c>
      <c r="O157" s="53">
        <v>28.5</v>
      </c>
      <c r="P157" s="53">
        <v>24.2</v>
      </c>
      <c r="Q157" s="53">
        <v>33</v>
      </c>
      <c r="R157" s="53">
        <v>13.3</v>
      </c>
      <c r="S157" s="53">
        <v>11.5</v>
      </c>
      <c r="T157" s="53">
        <v>10.5</v>
      </c>
      <c r="U157" s="58">
        <v>2</v>
      </c>
      <c r="V157" s="53">
        <v>36.69144</v>
      </c>
      <c r="W157" s="53">
        <v>33.984029999999997</v>
      </c>
      <c r="X157" s="113" t="s">
        <v>2100</v>
      </c>
      <c r="Z157" s="21"/>
    </row>
    <row r="158" spans="1:26" x14ac:dyDescent="0.25">
      <c r="A158" s="8" t="s">
        <v>18</v>
      </c>
      <c r="B158" s="8">
        <v>100</v>
      </c>
      <c r="C158" s="20" t="s">
        <v>170</v>
      </c>
      <c r="D158" s="20" t="s">
        <v>170</v>
      </c>
      <c r="E158" t="s">
        <v>621</v>
      </c>
      <c r="F158" s="8" t="s">
        <v>2131</v>
      </c>
      <c r="G158" s="22" t="s">
        <v>635</v>
      </c>
      <c r="H158" s="8">
        <v>0</v>
      </c>
      <c r="I158" s="55">
        <v>1</v>
      </c>
      <c r="J158" s="111">
        <v>0</v>
      </c>
      <c r="K158" s="55">
        <v>0</v>
      </c>
      <c r="L158" s="55">
        <v>11</v>
      </c>
      <c r="M158" s="55">
        <v>1</v>
      </c>
      <c r="N158" s="112" t="s">
        <v>2091</v>
      </c>
      <c r="O158" s="53">
        <v>8.5</v>
      </c>
      <c r="P158" s="53">
        <v>8</v>
      </c>
      <c r="Q158" s="53">
        <v>7.5</v>
      </c>
      <c r="R158" s="53">
        <v>7.8</v>
      </c>
      <c r="S158" s="53">
        <v>8.3000000000000007</v>
      </c>
      <c r="T158" s="53">
        <v>8</v>
      </c>
      <c r="U158" s="58"/>
      <c r="V158" s="55"/>
      <c r="W158" s="53"/>
      <c r="X158" s="113" t="s">
        <v>2</v>
      </c>
      <c r="Z158" s="21"/>
    </row>
    <row r="159" spans="1:26" x14ac:dyDescent="0.25">
      <c r="A159" s="8"/>
      <c r="B159" s="8">
        <v>100</v>
      </c>
      <c r="C159" s="20" t="s">
        <v>170</v>
      </c>
      <c r="D159" s="20" t="s">
        <v>170</v>
      </c>
      <c r="E159" t="s">
        <v>171</v>
      </c>
      <c r="F159" s="8" t="s">
        <v>2131</v>
      </c>
      <c r="G159" s="22" t="s">
        <v>635</v>
      </c>
      <c r="H159" s="8" t="s">
        <v>2</v>
      </c>
      <c r="I159" s="55" t="s">
        <v>2</v>
      </c>
      <c r="J159" s="111" t="s">
        <v>2</v>
      </c>
      <c r="K159" s="55" t="s">
        <v>2</v>
      </c>
      <c r="L159" s="55" t="s">
        <v>2</v>
      </c>
      <c r="M159" s="55" t="s">
        <v>2</v>
      </c>
      <c r="N159" s="112" t="s">
        <v>2</v>
      </c>
      <c r="O159" s="53"/>
      <c r="P159" s="53"/>
      <c r="Q159" s="53" t="s">
        <v>2</v>
      </c>
      <c r="R159" s="53" t="s">
        <v>2</v>
      </c>
      <c r="S159" s="53" t="s">
        <v>2</v>
      </c>
      <c r="T159" s="53" t="s">
        <v>2</v>
      </c>
      <c r="U159" s="58"/>
      <c r="V159" s="55"/>
      <c r="W159" s="53"/>
      <c r="X159" s="113" t="s">
        <v>2</v>
      </c>
      <c r="Z159" s="21"/>
    </row>
    <row r="160" spans="1:26" x14ac:dyDescent="0.25">
      <c r="A160" s="8"/>
      <c r="B160" s="8">
        <v>100</v>
      </c>
      <c r="C160" s="20" t="s">
        <v>170</v>
      </c>
      <c r="D160" s="20" t="s">
        <v>170</v>
      </c>
      <c r="E160" t="s">
        <v>631</v>
      </c>
      <c r="F160" s="8" t="s">
        <v>2131</v>
      </c>
      <c r="G160" s="22" t="s">
        <v>635</v>
      </c>
      <c r="H160" s="8" t="s">
        <v>2</v>
      </c>
      <c r="I160" s="55" t="s">
        <v>2</v>
      </c>
      <c r="J160" s="111" t="s">
        <v>2</v>
      </c>
      <c r="K160" s="55" t="s">
        <v>2</v>
      </c>
      <c r="L160" s="55" t="s">
        <v>2</v>
      </c>
      <c r="M160" s="55" t="s">
        <v>2</v>
      </c>
      <c r="N160" s="112" t="s">
        <v>2</v>
      </c>
      <c r="O160" s="53"/>
      <c r="P160" s="53"/>
      <c r="Q160" s="53" t="s">
        <v>2</v>
      </c>
      <c r="R160" s="53" t="s">
        <v>2</v>
      </c>
      <c r="S160" s="53" t="s">
        <v>2</v>
      </c>
      <c r="T160" s="53" t="s">
        <v>2</v>
      </c>
      <c r="U160" s="58"/>
      <c r="V160" s="55"/>
      <c r="W160" s="53"/>
      <c r="X160" s="113" t="s">
        <v>2</v>
      </c>
      <c r="Z160" s="21"/>
    </row>
    <row r="161" spans="1:26" x14ac:dyDescent="0.25">
      <c r="A161" s="8" t="s">
        <v>18</v>
      </c>
      <c r="B161" s="8">
        <v>101</v>
      </c>
      <c r="C161" s="20" t="s">
        <v>346</v>
      </c>
      <c r="D161" s="20" t="s">
        <v>345</v>
      </c>
      <c r="E161" t="s">
        <v>521</v>
      </c>
      <c r="F161" s="8" t="s">
        <v>2131</v>
      </c>
      <c r="G161" s="22" t="s">
        <v>635</v>
      </c>
      <c r="H161" s="8">
        <v>0</v>
      </c>
      <c r="I161" s="55">
        <v>1</v>
      </c>
      <c r="J161" s="111">
        <v>0</v>
      </c>
      <c r="K161" s="55">
        <v>0</v>
      </c>
      <c r="L161" s="55">
        <v>5</v>
      </c>
      <c r="M161" s="55">
        <v>0</v>
      </c>
      <c r="N161" s="112" t="s">
        <v>2086</v>
      </c>
      <c r="O161" s="53">
        <v>1</v>
      </c>
      <c r="P161" s="53">
        <v>1</v>
      </c>
      <c r="Q161" s="53">
        <v>0.6</v>
      </c>
      <c r="R161" s="53">
        <v>0.45</v>
      </c>
      <c r="S161" s="53">
        <v>0.4</v>
      </c>
      <c r="T161" s="53">
        <v>0.4</v>
      </c>
      <c r="U161" s="58"/>
      <c r="V161" s="55"/>
      <c r="W161" s="53"/>
      <c r="X161" s="113" t="s">
        <v>2</v>
      </c>
      <c r="Z161" s="21"/>
    </row>
    <row r="162" spans="1:26" x14ac:dyDescent="0.25">
      <c r="A162" s="8" t="s">
        <v>18</v>
      </c>
      <c r="B162" s="8">
        <v>102</v>
      </c>
      <c r="C162" s="20" t="s">
        <v>622</v>
      </c>
      <c r="D162" s="20" t="s">
        <v>618</v>
      </c>
      <c r="F162" s="8" t="s">
        <v>2131</v>
      </c>
      <c r="G162" s="22" t="s">
        <v>635</v>
      </c>
      <c r="H162" s="8">
        <v>0</v>
      </c>
      <c r="I162" s="55">
        <v>1</v>
      </c>
      <c r="J162" s="111">
        <v>0</v>
      </c>
      <c r="K162" s="55">
        <v>0</v>
      </c>
      <c r="L162" s="55">
        <v>9</v>
      </c>
      <c r="M162" s="55">
        <v>0</v>
      </c>
      <c r="N162" s="112" t="s">
        <v>2086</v>
      </c>
      <c r="O162" s="53">
        <v>1</v>
      </c>
      <c r="P162" s="53">
        <v>1</v>
      </c>
      <c r="Q162" s="53">
        <v>0.6</v>
      </c>
      <c r="R162" s="53">
        <v>0.4</v>
      </c>
      <c r="S162" s="53">
        <v>0.5</v>
      </c>
      <c r="T162" s="53">
        <v>0.5</v>
      </c>
      <c r="U162" s="58"/>
      <c r="V162" s="55"/>
      <c r="W162" s="53"/>
      <c r="X162" s="113" t="s">
        <v>2</v>
      </c>
      <c r="Z162" s="21"/>
    </row>
    <row r="163" spans="1:26" x14ac:dyDescent="0.25">
      <c r="A163" s="8" t="s">
        <v>18</v>
      </c>
      <c r="B163" s="8">
        <v>103</v>
      </c>
      <c r="C163" s="20" t="s">
        <v>538</v>
      </c>
      <c r="D163" s="20" t="s">
        <v>438</v>
      </c>
      <c r="E163" t="s">
        <v>17</v>
      </c>
      <c r="F163" s="8" t="s">
        <v>2131</v>
      </c>
      <c r="G163" s="22" t="s">
        <v>263</v>
      </c>
      <c r="H163" s="8">
        <v>1</v>
      </c>
      <c r="I163" s="55">
        <v>0</v>
      </c>
      <c r="J163" s="111">
        <v>0</v>
      </c>
      <c r="K163" s="55">
        <v>0</v>
      </c>
      <c r="L163" s="55">
        <v>7</v>
      </c>
      <c r="M163" s="55">
        <v>0</v>
      </c>
      <c r="N163" s="112" t="s">
        <v>38</v>
      </c>
      <c r="O163" s="53">
        <v>1.8</v>
      </c>
      <c r="P163" s="53">
        <v>2</v>
      </c>
      <c r="Q163" s="53">
        <v>2</v>
      </c>
      <c r="R163" s="53">
        <v>2</v>
      </c>
      <c r="S163" s="53">
        <v>2.1</v>
      </c>
      <c r="T163" s="53">
        <v>2.1</v>
      </c>
      <c r="U163" s="58"/>
      <c r="V163" s="55"/>
      <c r="W163" s="53"/>
      <c r="X163" s="113" t="s">
        <v>2</v>
      </c>
      <c r="Z163" s="21"/>
    </row>
    <row r="164" spans="1:26" x14ac:dyDescent="0.25">
      <c r="A164" s="8" t="s">
        <v>18</v>
      </c>
      <c r="B164" s="8">
        <v>104</v>
      </c>
      <c r="C164" s="20" t="s">
        <v>367</v>
      </c>
      <c r="D164" s="20" t="s">
        <v>597</v>
      </c>
      <c r="F164" s="8" t="s">
        <v>2131</v>
      </c>
      <c r="G164" s="22" t="s">
        <v>635</v>
      </c>
      <c r="H164" s="8">
        <v>0</v>
      </c>
      <c r="I164" s="55">
        <v>0</v>
      </c>
      <c r="J164" s="111">
        <v>0</v>
      </c>
      <c r="K164" s="55">
        <v>0</v>
      </c>
      <c r="L164" s="55">
        <v>9</v>
      </c>
      <c r="M164" s="55">
        <v>0</v>
      </c>
      <c r="N164" s="112" t="s">
        <v>2087</v>
      </c>
      <c r="O164" s="53">
        <v>3.8</v>
      </c>
      <c r="P164" s="53">
        <v>3.3</v>
      </c>
      <c r="Q164" s="53">
        <v>3.5</v>
      </c>
      <c r="R164" s="53">
        <v>3.1</v>
      </c>
      <c r="S164" s="53">
        <v>3.5</v>
      </c>
      <c r="T164" s="53">
        <v>3.7</v>
      </c>
      <c r="U164" s="58"/>
      <c r="V164" s="55"/>
      <c r="W164" s="53"/>
      <c r="X164" s="113" t="s">
        <v>2</v>
      </c>
      <c r="Z164" s="21"/>
    </row>
    <row r="165" spans="1:26" x14ac:dyDescent="0.25">
      <c r="A165" s="8" t="s">
        <v>18</v>
      </c>
      <c r="B165" s="8">
        <v>105</v>
      </c>
      <c r="C165" s="20" t="s">
        <v>328</v>
      </c>
      <c r="D165" s="20" t="s">
        <v>610</v>
      </c>
      <c r="F165" s="8" t="s">
        <v>2131</v>
      </c>
      <c r="G165" s="22" t="s">
        <v>635</v>
      </c>
      <c r="H165" s="8">
        <v>0</v>
      </c>
      <c r="I165" s="55">
        <v>1</v>
      </c>
      <c r="J165" s="111">
        <v>0</v>
      </c>
      <c r="K165" s="55">
        <v>0</v>
      </c>
      <c r="L165" s="55">
        <v>16</v>
      </c>
      <c r="M165" s="55">
        <v>0</v>
      </c>
      <c r="N165" s="112" t="s">
        <v>2089</v>
      </c>
      <c r="O165" s="53">
        <v>1.2</v>
      </c>
      <c r="P165" s="53">
        <v>1.1000000000000001</v>
      </c>
      <c r="Q165" s="53">
        <v>1</v>
      </c>
      <c r="R165" s="53">
        <v>0.8</v>
      </c>
      <c r="S165" s="53">
        <v>1.1000000000000001</v>
      </c>
      <c r="T165" s="53">
        <v>0.9</v>
      </c>
      <c r="U165" s="58"/>
      <c r="V165" s="55"/>
      <c r="W165" s="53"/>
      <c r="X165" s="113" t="s">
        <v>2</v>
      </c>
      <c r="Z165" s="21"/>
    </row>
    <row r="166" spans="1:26" x14ac:dyDescent="0.25">
      <c r="A166" s="8" t="s">
        <v>18</v>
      </c>
      <c r="B166" s="8">
        <v>106</v>
      </c>
      <c r="C166" s="20" t="s">
        <v>200</v>
      </c>
      <c r="D166" s="20" t="s">
        <v>591</v>
      </c>
      <c r="F166" s="8" t="s">
        <v>2131</v>
      </c>
      <c r="G166" s="22" t="s">
        <v>199</v>
      </c>
      <c r="H166" s="8">
        <v>1</v>
      </c>
      <c r="I166" s="55">
        <v>0</v>
      </c>
      <c r="J166" s="111">
        <v>0</v>
      </c>
      <c r="K166" s="55">
        <v>1</v>
      </c>
      <c r="L166" s="55">
        <v>5</v>
      </c>
      <c r="M166" s="55">
        <v>0</v>
      </c>
      <c r="N166" s="112" t="s">
        <v>38</v>
      </c>
      <c r="O166" s="53">
        <v>3.8</v>
      </c>
      <c r="P166" s="53">
        <v>4</v>
      </c>
      <c r="Q166" s="53">
        <v>4</v>
      </c>
      <c r="R166" s="53">
        <v>3.8</v>
      </c>
      <c r="S166" s="53">
        <v>3.8</v>
      </c>
      <c r="T166" s="53">
        <v>3.8</v>
      </c>
      <c r="U166" s="58"/>
      <c r="V166" s="55"/>
      <c r="W166" s="53"/>
      <c r="X166" s="113" t="s">
        <v>2</v>
      </c>
      <c r="Z166" s="21"/>
    </row>
    <row r="167" spans="1:26" x14ac:dyDescent="0.25">
      <c r="A167" s="8" t="s">
        <v>18</v>
      </c>
      <c r="B167" s="8">
        <v>107</v>
      </c>
      <c r="C167" s="20" t="s">
        <v>468</v>
      </c>
      <c r="D167" s="20" t="s">
        <v>564</v>
      </c>
      <c r="E167" t="s">
        <v>386</v>
      </c>
      <c r="F167" s="8" t="s">
        <v>2131</v>
      </c>
      <c r="G167" s="22" t="s">
        <v>293</v>
      </c>
      <c r="H167" s="8">
        <v>1</v>
      </c>
      <c r="I167" s="55">
        <v>0</v>
      </c>
      <c r="J167" s="111">
        <v>0</v>
      </c>
      <c r="K167" s="55">
        <v>0</v>
      </c>
      <c r="L167" s="55">
        <v>12</v>
      </c>
      <c r="M167" s="55">
        <v>0</v>
      </c>
      <c r="N167" s="112" t="s">
        <v>38</v>
      </c>
      <c r="O167" s="53">
        <v>1.6</v>
      </c>
      <c r="P167" s="53">
        <v>1.6</v>
      </c>
      <c r="Q167" s="53">
        <v>1.6</v>
      </c>
      <c r="R167" s="53">
        <v>1.6</v>
      </c>
      <c r="S167" s="53">
        <v>1.7000000000000002</v>
      </c>
      <c r="T167" s="53" t="s">
        <v>116</v>
      </c>
      <c r="U167" s="58"/>
      <c r="V167" s="55"/>
      <c r="W167" s="53"/>
      <c r="X167" s="113" t="s">
        <v>2</v>
      </c>
      <c r="Z167" s="21"/>
    </row>
    <row r="168" spans="1:26" x14ac:dyDescent="0.25">
      <c r="A168" s="8" t="s">
        <v>18</v>
      </c>
      <c r="B168" s="8">
        <v>108</v>
      </c>
      <c r="C168" s="20" t="s">
        <v>461</v>
      </c>
      <c r="D168" s="20" t="s">
        <v>584</v>
      </c>
      <c r="E168" t="s">
        <v>93</v>
      </c>
      <c r="F168" s="8" t="s">
        <v>2131</v>
      </c>
      <c r="G168" s="22" t="s">
        <v>265</v>
      </c>
      <c r="H168" s="8">
        <v>1</v>
      </c>
      <c r="I168" s="55">
        <v>0</v>
      </c>
      <c r="J168" s="111">
        <v>0</v>
      </c>
      <c r="K168" s="55">
        <v>0</v>
      </c>
      <c r="L168" s="55">
        <v>4</v>
      </c>
      <c r="M168" s="55">
        <v>0</v>
      </c>
      <c r="N168" s="112" t="s">
        <v>38</v>
      </c>
      <c r="O168" s="53">
        <v>2</v>
      </c>
      <c r="P168" s="53">
        <v>2</v>
      </c>
      <c r="Q168" s="53">
        <v>1.8</v>
      </c>
      <c r="R168" s="53">
        <v>1.8</v>
      </c>
      <c r="S168" s="53">
        <v>2.2000000000000002</v>
      </c>
      <c r="T168" s="53">
        <v>2.5</v>
      </c>
      <c r="U168" s="58"/>
      <c r="V168" s="55"/>
      <c r="W168" s="53"/>
      <c r="X168" s="113" t="s">
        <v>2</v>
      </c>
      <c r="Z168" s="21"/>
    </row>
    <row r="169" spans="1:26" x14ac:dyDescent="0.25">
      <c r="A169" s="8" t="s">
        <v>18</v>
      </c>
      <c r="B169" s="8">
        <v>109</v>
      </c>
      <c r="C169" s="20" t="s">
        <v>153</v>
      </c>
      <c r="D169" s="20" t="s">
        <v>153</v>
      </c>
      <c r="F169" s="8" t="s">
        <v>2131</v>
      </c>
      <c r="G169" s="22" t="s">
        <v>635</v>
      </c>
      <c r="H169" s="8">
        <v>0</v>
      </c>
      <c r="I169" s="55">
        <v>0</v>
      </c>
      <c r="J169" s="111">
        <v>0</v>
      </c>
      <c r="K169" s="55">
        <v>0</v>
      </c>
      <c r="L169" s="55">
        <v>175</v>
      </c>
      <c r="M169" s="55">
        <v>0</v>
      </c>
      <c r="N169" s="112" t="s">
        <v>2086</v>
      </c>
      <c r="O169" s="53">
        <v>32</v>
      </c>
      <c r="P169" s="53">
        <v>31.5</v>
      </c>
      <c r="Q169" s="53">
        <v>28.5</v>
      </c>
      <c r="R169" s="53">
        <v>21.5</v>
      </c>
      <c r="S169" s="53">
        <v>18</v>
      </c>
      <c r="T169" s="53" t="s">
        <v>116</v>
      </c>
      <c r="U169" s="58"/>
      <c r="V169" s="55"/>
      <c r="W169" s="53"/>
      <c r="X169" s="113" t="s">
        <v>2</v>
      </c>
      <c r="Z169" s="21"/>
    </row>
    <row r="170" spans="1:26" x14ac:dyDescent="0.25">
      <c r="A170" s="8" t="s">
        <v>18</v>
      </c>
      <c r="B170" s="8">
        <v>110</v>
      </c>
      <c r="C170" s="20" t="s">
        <v>499</v>
      </c>
      <c r="D170" s="20" t="s">
        <v>2221</v>
      </c>
      <c r="F170" s="8" t="s">
        <v>2131</v>
      </c>
      <c r="G170" s="22" t="s">
        <v>38</v>
      </c>
      <c r="H170" s="8">
        <v>1</v>
      </c>
      <c r="I170" s="55">
        <v>0</v>
      </c>
      <c r="J170" s="111">
        <v>0</v>
      </c>
      <c r="K170" s="55">
        <v>0</v>
      </c>
      <c r="L170" s="55">
        <v>5</v>
      </c>
      <c r="M170" s="55">
        <v>0</v>
      </c>
      <c r="N170" s="112" t="s">
        <v>38</v>
      </c>
      <c r="O170" s="81">
        <v>7.6</v>
      </c>
      <c r="P170" s="81">
        <v>7.8</v>
      </c>
      <c r="Q170" s="81">
        <v>8</v>
      </c>
      <c r="R170" s="81">
        <v>7.6</v>
      </c>
      <c r="S170" s="81">
        <v>7.8</v>
      </c>
      <c r="T170" s="81">
        <v>7.5</v>
      </c>
      <c r="U170" s="58">
        <v>14</v>
      </c>
      <c r="V170" s="53">
        <v>7.7887200000000005</v>
      </c>
      <c r="W170" s="53">
        <v>7.6532400000000003</v>
      </c>
      <c r="X170" s="113" t="s">
        <v>2098</v>
      </c>
      <c r="Z170" s="21"/>
    </row>
    <row r="171" spans="1:26" x14ac:dyDescent="0.25">
      <c r="A171" s="8"/>
      <c r="B171" s="8">
        <v>110</v>
      </c>
      <c r="C171" s="20" t="s">
        <v>499</v>
      </c>
      <c r="D171" s="20" t="s">
        <v>2221</v>
      </c>
      <c r="E171" t="s">
        <v>2220</v>
      </c>
      <c r="F171" s="8" t="s">
        <v>2131</v>
      </c>
      <c r="G171" s="22" t="s">
        <v>183</v>
      </c>
      <c r="H171" s="8">
        <v>1</v>
      </c>
      <c r="I171" s="55">
        <v>0</v>
      </c>
      <c r="J171" s="111">
        <v>0</v>
      </c>
      <c r="K171" s="55">
        <v>0</v>
      </c>
      <c r="L171" s="55">
        <v>4</v>
      </c>
      <c r="M171" s="55">
        <v>0</v>
      </c>
      <c r="N171" s="112" t="s">
        <v>38</v>
      </c>
      <c r="O171" s="53">
        <v>5.8</v>
      </c>
      <c r="P171" s="53">
        <v>5.8</v>
      </c>
      <c r="Q171" s="53">
        <v>6</v>
      </c>
      <c r="R171" s="53">
        <v>5.6</v>
      </c>
      <c r="S171" s="53">
        <v>5.8</v>
      </c>
      <c r="T171" s="53">
        <v>5.5</v>
      </c>
      <c r="U171" s="58">
        <v>14</v>
      </c>
      <c r="V171" s="53">
        <v>7.7887200000000005</v>
      </c>
      <c r="W171" s="53">
        <v>7.6532400000000003</v>
      </c>
      <c r="X171" s="113" t="s">
        <v>2098</v>
      </c>
      <c r="Z171" s="21"/>
    </row>
    <row r="172" spans="1:26" x14ac:dyDescent="0.25">
      <c r="A172" s="8"/>
      <c r="B172" s="8">
        <v>110</v>
      </c>
      <c r="C172" s="20" t="s">
        <v>499</v>
      </c>
      <c r="D172" s="20" t="s">
        <v>2221</v>
      </c>
      <c r="E172" t="s">
        <v>545</v>
      </c>
      <c r="F172" s="8" t="s">
        <v>2131</v>
      </c>
      <c r="G172" s="22" t="s">
        <v>2105</v>
      </c>
      <c r="H172" s="8">
        <v>1</v>
      </c>
      <c r="I172" s="55">
        <v>0</v>
      </c>
      <c r="J172" s="111">
        <v>0</v>
      </c>
      <c r="K172" s="55">
        <v>0</v>
      </c>
      <c r="L172" s="55">
        <v>1</v>
      </c>
      <c r="M172" s="55">
        <v>0</v>
      </c>
      <c r="N172" s="112" t="s">
        <v>38</v>
      </c>
      <c r="O172" s="53">
        <v>1.8</v>
      </c>
      <c r="P172" s="53">
        <v>2</v>
      </c>
      <c r="Q172" s="53">
        <v>2</v>
      </c>
      <c r="R172" s="53">
        <v>2</v>
      </c>
      <c r="S172" s="53">
        <v>2</v>
      </c>
      <c r="T172" s="53">
        <v>2</v>
      </c>
      <c r="U172" s="58"/>
      <c r="V172" s="55"/>
      <c r="W172" s="53"/>
      <c r="X172" s="113" t="s">
        <v>2</v>
      </c>
      <c r="Z172" s="21"/>
    </row>
    <row r="173" spans="1:26" x14ac:dyDescent="0.25">
      <c r="A173" s="8" t="s">
        <v>18</v>
      </c>
      <c r="B173" s="8">
        <v>111</v>
      </c>
      <c r="C173" s="20" t="s">
        <v>353</v>
      </c>
      <c r="D173" s="20" t="s">
        <v>349</v>
      </c>
      <c r="E173" t="s">
        <v>28</v>
      </c>
      <c r="F173" s="8" t="s">
        <v>2146</v>
      </c>
      <c r="G173" s="22" t="s">
        <v>635</v>
      </c>
      <c r="H173" s="8">
        <v>0</v>
      </c>
      <c r="I173" s="55">
        <v>1</v>
      </c>
      <c r="J173" s="111">
        <v>0</v>
      </c>
      <c r="K173" s="55">
        <v>0</v>
      </c>
      <c r="L173" s="55">
        <v>3</v>
      </c>
      <c r="M173" s="55">
        <v>0</v>
      </c>
      <c r="N173" s="112" t="s">
        <v>2089</v>
      </c>
      <c r="O173" s="53"/>
      <c r="P173" s="53"/>
      <c r="Q173" s="53" t="s">
        <v>2</v>
      </c>
      <c r="R173" s="53" t="s">
        <v>2</v>
      </c>
      <c r="S173" s="53" t="s">
        <v>2</v>
      </c>
      <c r="T173" s="53" t="s">
        <v>2</v>
      </c>
      <c r="U173" s="58">
        <v>20</v>
      </c>
      <c r="V173" s="53">
        <v>5.1612</v>
      </c>
      <c r="W173" s="53">
        <v>5.2843799999999996</v>
      </c>
      <c r="X173" s="113" t="s">
        <v>2100</v>
      </c>
      <c r="Z173" s="21"/>
    </row>
    <row r="174" spans="1:26" x14ac:dyDescent="0.25">
      <c r="A174" s="8" t="s">
        <v>18</v>
      </c>
      <c r="B174" s="8">
        <v>112</v>
      </c>
      <c r="C174" s="20" t="s">
        <v>465</v>
      </c>
      <c r="D174" s="20" t="s">
        <v>278</v>
      </c>
      <c r="E174" t="s">
        <v>522</v>
      </c>
      <c r="F174" s="8" t="s">
        <v>2131</v>
      </c>
      <c r="G174" s="22" t="s">
        <v>635</v>
      </c>
      <c r="H174" s="8">
        <v>0</v>
      </c>
      <c r="I174" s="55">
        <v>1</v>
      </c>
      <c r="J174" s="111">
        <v>0</v>
      </c>
      <c r="K174" s="55">
        <v>0</v>
      </c>
      <c r="L174" s="55">
        <v>5</v>
      </c>
      <c r="M174" s="55">
        <v>0</v>
      </c>
      <c r="N174" s="112" t="s">
        <v>2087</v>
      </c>
      <c r="O174" s="53">
        <v>1.8</v>
      </c>
      <c r="P174" s="53">
        <v>1.7</v>
      </c>
      <c r="Q174" s="53">
        <v>1.6</v>
      </c>
      <c r="R174" s="53">
        <v>1.8</v>
      </c>
      <c r="S174" s="53">
        <v>1.5</v>
      </c>
      <c r="T174" s="53">
        <v>1.2</v>
      </c>
      <c r="U174" s="58">
        <v>39</v>
      </c>
      <c r="V174" s="53">
        <v>2.2521599999999999</v>
      </c>
      <c r="W174" s="53">
        <v>3.6444000000000001</v>
      </c>
      <c r="X174" s="113" t="s">
        <v>2098</v>
      </c>
      <c r="Z174" s="21"/>
    </row>
    <row r="175" spans="1:26" x14ac:dyDescent="0.25">
      <c r="A175" s="8" t="s">
        <v>18</v>
      </c>
      <c r="B175" s="8">
        <v>113</v>
      </c>
      <c r="C175" s="20" t="s">
        <v>482</v>
      </c>
      <c r="D175" s="20" t="s">
        <v>636</v>
      </c>
      <c r="F175" s="8" t="s">
        <v>2131</v>
      </c>
      <c r="G175" s="22" t="s">
        <v>635</v>
      </c>
      <c r="H175" s="8">
        <v>0</v>
      </c>
      <c r="I175" s="55">
        <v>0</v>
      </c>
      <c r="J175" s="111">
        <v>0</v>
      </c>
      <c r="K175" s="55">
        <v>1</v>
      </c>
      <c r="L175" s="55">
        <v>19</v>
      </c>
      <c r="M175" s="55">
        <v>0</v>
      </c>
      <c r="N175" s="112" t="s">
        <v>2086</v>
      </c>
      <c r="O175" s="53">
        <v>1.2</v>
      </c>
      <c r="P175" s="53">
        <v>1.1000000000000001</v>
      </c>
      <c r="Q175" s="53">
        <v>1.1000000000000001</v>
      </c>
      <c r="R175" s="53">
        <v>0.9</v>
      </c>
      <c r="S175" s="53">
        <v>1</v>
      </c>
      <c r="T175" s="53" t="s">
        <v>116</v>
      </c>
      <c r="U175" s="58"/>
      <c r="V175" s="55"/>
      <c r="W175" s="53"/>
      <c r="X175" s="113" t="s">
        <v>2</v>
      </c>
      <c r="Z175" s="21"/>
    </row>
    <row r="176" spans="1:26" x14ac:dyDescent="0.25">
      <c r="A176" s="8" t="s">
        <v>18</v>
      </c>
      <c r="B176" s="8">
        <v>114</v>
      </c>
      <c r="C176" s="20" t="s">
        <v>462</v>
      </c>
      <c r="D176" s="20" t="s">
        <v>273</v>
      </c>
      <c r="F176" s="8" t="s">
        <v>2131</v>
      </c>
      <c r="G176" s="22" t="s">
        <v>635</v>
      </c>
      <c r="H176" s="8">
        <v>0</v>
      </c>
      <c r="I176" s="55">
        <v>1</v>
      </c>
      <c r="J176" s="111">
        <v>0</v>
      </c>
      <c r="K176" s="55">
        <v>0</v>
      </c>
      <c r="L176" s="55">
        <v>6</v>
      </c>
      <c r="M176" s="55">
        <v>0</v>
      </c>
      <c r="N176" s="112" t="s">
        <v>2088</v>
      </c>
      <c r="O176" s="53">
        <v>2</v>
      </c>
      <c r="P176" s="53">
        <v>1.8</v>
      </c>
      <c r="Q176" s="53">
        <v>1.2</v>
      </c>
      <c r="R176" s="53">
        <v>1.2</v>
      </c>
      <c r="S176" s="53">
        <v>1.5</v>
      </c>
      <c r="T176" s="53">
        <v>1.5</v>
      </c>
      <c r="U176" s="58"/>
      <c r="V176" s="55"/>
      <c r="W176" s="53"/>
      <c r="X176" s="113" t="s">
        <v>2</v>
      </c>
      <c r="Z176" s="21"/>
    </row>
    <row r="177" spans="1:26" x14ac:dyDescent="0.25">
      <c r="A177" s="8" t="s">
        <v>18</v>
      </c>
      <c r="B177" s="8">
        <v>115</v>
      </c>
      <c r="C177" s="20" t="s">
        <v>623</v>
      </c>
      <c r="D177" s="20" t="s">
        <v>614</v>
      </c>
      <c r="E177" t="s">
        <v>106</v>
      </c>
      <c r="F177" s="8" t="s">
        <v>2251</v>
      </c>
      <c r="G177" s="22" t="s">
        <v>2103</v>
      </c>
      <c r="H177" s="8">
        <v>1</v>
      </c>
      <c r="I177" s="55">
        <v>0</v>
      </c>
      <c r="J177" s="111">
        <v>0</v>
      </c>
      <c r="K177" s="55">
        <v>0</v>
      </c>
      <c r="L177" s="55">
        <v>4</v>
      </c>
      <c r="M177" s="55">
        <v>0</v>
      </c>
      <c r="N177" s="112" t="s">
        <v>2087</v>
      </c>
      <c r="O177" s="53">
        <v>0.9</v>
      </c>
      <c r="P177" s="53">
        <v>1</v>
      </c>
      <c r="Q177" s="53">
        <v>1</v>
      </c>
      <c r="R177" s="53">
        <v>0.9</v>
      </c>
      <c r="S177" s="53">
        <v>1.2</v>
      </c>
      <c r="T177" s="53" t="s">
        <v>116</v>
      </c>
      <c r="U177" s="58"/>
      <c r="V177" s="55"/>
      <c r="W177" s="53"/>
      <c r="X177" s="113" t="s">
        <v>2</v>
      </c>
      <c r="Z177" s="21"/>
    </row>
    <row r="178" spans="1:26" x14ac:dyDescent="0.25">
      <c r="A178" s="8" t="s">
        <v>18</v>
      </c>
      <c r="B178" s="8">
        <v>116</v>
      </c>
      <c r="C178" s="20" t="s">
        <v>254</v>
      </c>
      <c r="D178" s="20" t="s">
        <v>253</v>
      </c>
      <c r="F178" s="8" t="s">
        <v>2131</v>
      </c>
      <c r="G178" s="22" t="s">
        <v>635</v>
      </c>
      <c r="H178" s="8">
        <v>0</v>
      </c>
      <c r="I178" s="55">
        <v>0</v>
      </c>
      <c r="J178" s="111">
        <v>0</v>
      </c>
      <c r="K178" s="55">
        <v>1</v>
      </c>
      <c r="L178" s="55">
        <v>2</v>
      </c>
      <c r="M178" s="55">
        <v>0</v>
      </c>
      <c r="N178" s="112" t="s">
        <v>2087</v>
      </c>
      <c r="O178" s="53">
        <v>2.2000000000000002</v>
      </c>
      <c r="P178" s="53">
        <v>2.1</v>
      </c>
      <c r="Q178" s="53">
        <v>2</v>
      </c>
      <c r="R178" s="53">
        <v>2</v>
      </c>
      <c r="S178" s="53">
        <v>1.5</v>
      </c>
      <c r="T178" s="53" t="s">
        <v>116</v>
      </c>
      <c r="U178" s="58"/>
      <c r="V178" s="55"/>
      <c r="W178" s="53"/>
      <c r="X178" s="113" t="s">
        <v>2</v>
      </c>
      <c r="Z178" s="21"/>
    </row>
    <row r="179" spans="1:26" x14ac:dyDescent="0.25">
      <c r="A179" s="8" t="s">
        <v>18</v>
      </c>
      <c r="B179" s="8">
        <v>117</v>
      </c>
      <c r="C179" s="20" t="s">
        <v>232</v>
      </c>
      <c r="D179" s="20" t="s">
        <v>589</v>
      </c>
      <c r="F179" s="8" t="s">
        <v>2131</v>
      </c>
      <c r="G179" s="22" t="s">
        <v>635</v>
      </c>
      <c r="H179" s="8">
        <v>0</v>
      </c>
      <c r="I179" s="55">
        <v>1</v>
      </c>
      <c r="J179" s="111">
        <v>0</v>
      </c>
      <c r="K179" s="55">
        <v>0</v>
      </c>
      <c r="L179" s="55">
        <v>41</v>
      </c>
      <c r="M179" s="55">
        <v>0</v>
      </c>
      <c r="N179" s="112" t="s">
        <v>2086</v>
      </c>
      <c r="O179" s="53">
        <v>5.5</v>
      </c>
      <c r="P179" s="53">
        <v>5.3</v>
      </c>
      <c r="Q179" s="53">
        <v>5.2</v>
      </c>
      <c r="R179" s="53">
        <v>5</v>
      </c>
      <c r="S179" s="53">
        <v>5</v>
      </c>
      <c r="T179" s="53" t="s">
        <v>116</v>
      </c>
      <c r="U179" s="58"/>
      <c r="V179" s="55"/>
      <c r="W179" s="53"/>
      <c r="X179" s="113" t="s">
        <v>2</v>
      </c>
      <c r="Z179" s="21"/>
    </row>
    <row r="180" spans="1:26" x14ac:dyDescent="0.25">
      <c r="A180" s="8" t="s">
        <v>18</v>
      </c>
      <c r="B180" s="8">
        <v>118</v>
      </c>
      <c r="C180" s="20" t="s">
        <v>217</v>
      </c>
      <c r="D180" s="20" t="s">
        <v>216</v>
      </c>
      <c r="E180" t="s">
        <v>366</v>
      </c>
      <c r="F180" s="8" t="s">
        <v>2131</v>
      </c>
      <c r="G180" s="22" t="s">
        <v>635</v>
      </c>
      <c r="H180" s="8">
        <v>0</v>
      </c>
      <c r="I180" s="55">
        <v>0</v>
      </c>
      <c r="J180" s="111">
        <v>0</v>
      </c>
      <c r="K180" s="55">
        <v>0</v>
      </c>
      <c r="L180" s="55">
        <v>10</v>
      </c>
      <c r="M180" s="55">
        <v>1</v>
      </c>
      <c r="N180" s="112" t="s">
        <v>21</v>
      </c>
      <c r="O180" s="53">
        <v>3.4</v>
      </c>
      <c r="P180" s="53">
        <v>3.2</v>
      </c>
      <c r="Q180" s="53">
        <v>3</v>
      </c>
      <c r="R180" s="53">
        <v>3.1</v>
      </c>
      <c r="S180" s="53">
        <v>3.3</v>
      </c>
      <c r="T180" s="53">
        <v>3.3</v>
      </c>
      <c r="U180" s="58">
        <v>33</v>
      </c>
      <c r="V180" s="53">
        <v>4.2228000000000003</v>
      </c>
      <c r="W180" s="53">
        <v>4.3732800000000003</v>
      </c>
      <c r="X180" s="113" t="s">
        <v>2100</v>
      </c>
      <c r="Z180" s="21"/>
    </row>
    <row r="181" spans="1:26" x14ac:dyDescent="0.25">
      <c r="A181" s="8" t="s">
        <v>18</v>
      </c>
      <c r="B181" s="8">
        <v>119</v>
      </c>
      <c r="C181" s="20" t="s">
        <v>477</v>
      </c>
      <c r="D181" s="20" t="s">
        <v>216</v>
      </c>
      <c r="E181" t="s">
        <v>100</v>
      </c>
      <c r="F181" s="8" t="s">
        <v>2131</v>
      </c>
      <c r="G181" s="22" t="s">
        <v>635</v>
      </c>
      <c r="H181" s="8">
        <v>0</v>
      </c>
      <c r="I181" s="55">
        <v>1</v>
      </c>
      <c r="J181" s="111">
        <v>1</v>
      </c>
      <c r="K181" s="55">
        <v>0</v>
      </c>
      <c r="L181" s="55">
        <v>2</v>
      </c>
      <c r="M181" s="55">
        <v>0</v>
      </c>
      <c r="N181" s="112" t="s">
        <v>2086</v>
      </c>
      <c r="O181" s="53">
        <v>1.3</v>
      </c>
      <c r="P181" s="53">
        <v>1.3</v>
      </c>
      <c r="Q181" s="53">
        <v>1.2</v>
      </c>
      <c r="R181" s="53">
        <v>1</v>
      </c>
      <c r="S181" s="53">
        <v>1</v>
      </c>
      <c r="T181" s="53">
        <v>1.1000000000000001</v>
      </c>
      <c r="U181" s="58">
        <v>74</v>
      </c>
      <c r="V181" s="53">
        <v>2.7213599999999998</v>
      </c>
      <c r="W181" s="53">
        <v>2.0955299999999997</v>
      </c>
      <c r="X181" s="113" t="s">
        <v>2100</v>
      </c>
      <c r="Z181" s="21"/>
    </row>
    <row r="182" spans="1:26" x14ac:dyDescent="0.25">
      <c r="A182" s="8" t="s">
        <v>18</v>
      </c>
      <c r="B182" s="8">
        <v>120</v>
      </c>
      <c r="C182" s="20" t="s">
        <v>222</v>
      </c>
      <c r="D182" s="20" t="s">
        <v>222</v>
      </c>
      <c r="E182" t="s">
        <v>355</v>
      </c>
      <c r="F182" s="8" t="s">
        <v>2131</v>
      </c>
      <c r="G182" s="22" t="s">
        <v>635</v>
      </c>
      <c r="H182" s="8">
        <v>0</v>
      </c>
      <c r="I182" s="55">
        <v>0</v>
      </c>
      <c r="J182" s="111">
        <v>0</v>
      </c>
      <c r="K182" s="55">
        <v>0</v>
      </c>
      <c r="L182" s="55">
        <v>2</v>
      </c>
      <c r="M182" s="55">
        <v>0</v>
      </c>
      <c r="N182" s="112" t="s">
        <v>874</v>
      </c>
      <c r="O182" s="53">
        <v>3.5</v>
      </c>
      <c r="P182" s="53">
        <v>3</v>
      </c>
      <c r="Q182" s="53">
        <v>5.2</v>
      </c>
      <c r="R182" s="53">
        <v>4</v>
      </c>
      <c r="S182" s="53">
        <v>2.8</v>
      </c>
      <c r="T182" s="53">
        <v>3</v>
      </c>
      <c r="U182" s="58">
        <v>42</v>
      </c>
      <c r="V182" s="53">
        <v>2.7213599999999998</v>
      </c>
      <c r="W182" s="53">
        <v>3.6444000000000001</v>
      </c>
      <c r="X182" s="113" t="s">
        <v>2098</v>
      </c>
      <c r="Z182" s="21"/>
    </row>
    <row r="183" spans="1:26" x14ac:dyDescent="0.25">
      <c r="A183" s="8" t="s">
        <v>18</v>
      </c>
      <c r="B183" s="8">
        <v>121</v>
      </c>
      <c r="C183" s="20" t="s">
        <v>397</v>
      </c>
      <c r="D183" s="20" t="s">
        <v>297</v>
      </c>
      <c r="E183" t="s">
        <v>298</v>
      </c>
      <c r="F183" s="8" t="s">
        <v>2131</v>
      </c>
      <c r="G183" s="22" t="s">
        <v>635</v>
      </c>
      <c r="H183" s="8">
        <v>0</v>
      </c>
      <c r="I183" s="55">
        <v>1</v>
      </c>
      <c r="J183" s="111">
        <v>1</v>
      </c>
      <c r="K183" s="55">
        <v>0</v>
      </c>
      <c r="L183" s="55">
        <v>1</v>
      </c>
      <c r="M183" s="55">
        <v>0</v>
      </c>
      <c r="N183" s="112" t="s">
        <v>874</v>
      </c>
      <c r="O183" s="53">
        <v>2</v>
      </c>
      <c r="P183" s="53">
        <v>1.5</v>
      </c>
      <c r="Q183" s="53">
        <v>1.1000000000000001</v>
      </c>
      <c r="R183" s="53">
        <v>1</v>
      </c>
      <c r="S183" s="53">
        <v>1.3</v>
      </c>
      <c r="T183" s="53">
        <v>1.2</v>
      </c>
      <c r="U183" s="58">
        <v>47</v>
      </c>
      <c r="V183" s="53">
        <v>2.8151999999999999</v>
      </c>
      <c r="W183" s="53">
        <v>3.3710700000000005</v>
      </c>
      <c r="X183" s="113" t="s">
        <v>2100</v>
      </c>
      <c r="Z183" s="21"/>
    </row>
    <row r="184" spans="1:26" x14ac:dyDescent="0.25">
      <c r="A184" s="8" t="s">
        <v>18</v>
      </c>
      <c r="B184" s="8">
        <v>122</v>
      </c>
      <c r="C184" s="20" t="s">
        <v>480</v>
      </c>
      <c r="D184" s="20" t="s">
        <v>324</v>
      </c>
      <c r="F184" s="8" t="s">
        <v>2131</v>
      </c>
      <c r="G184" s="22" t="s">
        <v>635</v>
      </c>
      <c r="H184" s="8">
        <v>0</v>
      </c>
      <c r="I184" s="55">
        <v>0</v>
      </c>
      <c r="J184" s="111">
        <v>0</v>
      </c>
      <c r="K184" s="55">
        <v>1</v>
      </c>
      <c r="L184" s="55">
        <v>4</v>
      </c>
      <c r="M184" s="55">
        <v>0</v>
      </c>
      <c r="N184" s="112" t="s">
        <v>2086</v>
      </c>
      <c r="O184" s="53">
        <v>1.2</v>
      </c>
      <c r="P184" s="53">
        <v>1.2</v>
      </c>
      <c r="Q184" s="53">
        <v>1</v>
      </c>
      <c r="R184" s="53">
        <v>0.9</v>
      </c>
      <c r="S184" s="53">
        <v>1</v>
      </c>
      <c r="T184" s="53">
        <v>0.9</v>
      </c>
      <c r="U184" s="58"/>
      <c r="V184" s="55"/>
      <c r="W184" s="53"/>
      <c r="X184" s="113" t="s">
        <v>2</v>
      </c>
      <c r="Z184" s="21"/>
    </row>
    <row r="185" spans="1:26" x14ac:dyDescent="0.25">
      <c r="A185" s="8" t="s">
        <v>18</v>
      </c>
      <c r="B185" s="8">
        <v>123</v>
      </c>
      <c r="C185" s="20" t="s">
        <v>362</v>
      </c>
      <c r="D185" s="20" t="s">
        <v>582</v>
      </c>
      <c r="E185" t="s">
        <v>11</v>
      </c>
      <c r="F185" s="8" t="s">
        <v>2131</v>
      </c>
      <c r="G185" s="22" t="s">
        <v>635</v>
      </c>
      <c r="H185" s="8">
        <v>0</v>
      </c>
      <c r="I185" s="55">
        <v>1</v>
      </c>
      <c r="J185" s="111">
        <v>1</v>
      </c>
      <c r="K185" s="55">
        <v>0</v>
      </c>
      <c r="L185" s="55">
        <v>4</v>
      </c>
      <c r="M185" s="55">
        <v>1</v>
      </c>
      <c r="N185" s="112" t="s">
        <v>2091</v>
      </c>
      <c r="O185" s="53">
        <v>4.0999999999999996</v>
      </c>
      <c r="P185" s="53">
        <v>3.9</v>
      </c>
      <c r="Q185" s="53">
        <v>3.5</v>
      </c>
      <c r="R185" s="53">
        <v>3.5</v>
      </c>
      <c r="S185" s="53">
        <v>3.2</v>
      </c>
      <c r="T185" s="53">
        <v>3.2</v>
      </c>
      <c r="U185" s="58">
        <v>30</v>
      </c>
      <c r="V185" s="53">
        <v>5.1612</v>
      </c>
      <c r="W185" s="53">
        <v>4.7377200000000004</v>
      </c>
      <c r="X185" s="113" t="s">
        <v>2098</v>
      </c>
      <c r="Z185" s="21"/>
    </row>
    <row r="186" spans="1:26" x14ac:dyDescent="0.25">
      <c r="A186" s="8" t="s">
        <v>18</v>
      </c>
      <c r="B186" s="8">
        <v>124</v>
      </c>
      <c r="C186" s="20" t="s">
        <v>456</v>
      </c>
      <c r="D186" s="20" t="s">
        <v>244</v>
      </c>
      <c r="F186" s="8" t="s">
        <v>2131</v>
      </c>
      <c r="G186" s="22" t="s">
        <v>635</v>
      </c>
      <c r="H186" s="8">
        <v>0</v>
      </c>
      <c r="I186" s="55">
        <v>1</v>
      </c>
      <c r="J186" s="111">
        <v>0</v>
      </c>
      <c r="K186" s="55">
        <v>0</v>
      </c>
      <c r="L186" s="55">
        <v>4</v>
      </c>
      <c r="M186" s="55">
        <v>0</v>
      </c>
      <c r="N186" s="112" t="s">
        <v>2086</v>
      </c>
      <c r="O186" s="53">
        <v>2.2000000000000002</v>
      </c>
      <c r="P186" s="53">
        <v>2.2000000000000002</v>
      </c>
      <c r="Q186" s="53">
        <v>2</v>
      </c>
      <c r="R186" s="53">
        <v>1.8</v>
      </c>
      <c r="S186" s="53">
        <v>2.2000000000000002</v>
      </c>
      <c r="T186" s="53">
        <v>2.2000000000000002</v>
      </c>
      <c r="U186" s="58"/>
      <c r="V186" s="55"/>
      <c r="W186" s="53"/>
      <c r="X186" s="113" t="s">
        <v>2</v>
      </c>
      <c r="Z186" s="21"/>
    </row>
    <row r="187" spans="1:26" x14ac:dyDescent="0.25">
      <c r="A187" s="8" t="s">
        <v>18</v>
      </c>
      <c r="B187" s="8">
        <v>125</v>
      </c>
      <c r="C187" s="20" t="s">
        <v>435</v>
      </c>
      <c r="D187" s="20" t="s">
        <v>435</v>
      </c>
      <c r="E187" t="s">
        <v>97</v>
      </c>
      <c r="F187" s="8" t="s">
        <v>2131</v>
      </c>
      <c r="G187" s="22" t="s">
        <v>299</v>
      </c>
      <c r="H187" s="8">
        <v>1</v>
      </c>
      <c r="I187" s="55">
        <v>0</v>
      </c>
      <c r="J187" s="111">
        <v>0</v>
      </c>
      <c r="K187" s="55">
        <v>0</v>
      </c>
      <c r="L187" s="55">
        <v>1</v>
      </c>
      <c r="M187" s="55">
        <v>0</v>
      </c>
      <c r="N187" s="112" t="s">
        <v>38</v>
      </c>
      <c r="O187" s="53">
        <v>1.4</v>
      </c>
      <c r="P187" s="53">
        <v>1.4</v>
      </c>
      <c r="Q187" s="53">
        <v>1.4</v>
      </c>
      <c r="R187" s="53">
        <v>1.3</v>
      </c>
      <c r="S187" s="53">
        <v>1.3</v>
      </c>
      <c r="T187" s="53">
        <v>1.3</v>
      </c>
      <c r="U187" s="58"/>
      <c r="V187" s="55"/>
      <c r="W187" s="53"/>
      <c r="X187" s="113" t="s">
        <v>2</v>
      </c>
      <c r="Z187" s="21"/>
    </row>
    <row r="188" spans="1:26" x14ac:dyDescent="0.25">
      <c r="A188" s="8" t="s">
        <v>18</v>
      </c>
      <c r="B188" s="8">
        <v>126</v>
      </c>
      <c r="C188" s="20" t="s">
        <v>27</v>
      </c>
      <c r="D188" s="20" t="s">
        <v>27</v>
      </c>
      <c r="F188" s="8" t="s">
        <v>2131</v>
      </c>
      <c r="G188" s="22" t="s">
        <v>635</v>
      </c>
      <c r="H188" s="8">
        <v>0</v>
      </c>
      <c r="I188" s="55">
        <v>1</v>
      </c>
      <c r="J188" s="111">
        <v>0</v>
      </c>
      <c r="K188" s="55">
        <v>0</v>
      </c>
      <c r="L188" s="55">
        <v>12</v>
      </c>
      <c r="M188" s="55">
        <v>0</v>
      </c>
      <c r="N188" s="112" t="s">
        <v>2086</v>
      </c>
      <c r="O188" s="53">
        <v>13.7</v>
      </c>
      <c r="P188" s="53">
        <v>14.5</v>
      </c>
      <c r="Q188" s="53">
        <v>15.8</v>
      </c>
      <c r="R188" s="53">
        <v>12.5</v>
      </c>
      <c r="S188" s="53">
        <v>13.5</v>
      </c>
      <c r="T188" s="53">
        <v>13.5</v>
      </c>
      <c r="U188" s="58"/>
      <c r="V188" s="81">
        <v>24.773760000000003</v>
      </c>
      <c r="W188" s="81">
        <v>27.332999999999998</v>
      </c>
      <c r="X188" s="113" t="s">
        <v>2100</v>
      </c>
      <c r="Z188" s="21"/>
    </row>
    <row r="189" spans="1:26" x14ac:dyDescent="0.25">
      <c r="A189" s="8"/>
      <c r="B189" s="8">
        <v>126</v>
      </c>
      <c r="C189" s="20" t="s">
        <v>27</v>
      </c>
      <c r="D189" s="20" t="s">
        <v>27</v>
      </c>
      <c r="E189" t="s">
        <v>26</v>
      </c>
      <c r="F189" s="8" t="s">
        <v>2131</v>
      </c>
      <c r="G189" s="22" t="s">
        <v>635</v>
      </c>
      <c r="H189" s="8" t="s">
        <v>2</v>
      </c>
      <c r="I189" s="55" t="s">
        <v>2</v>
      </c>
      <c r="J189" s="111" t="s">
        <v>2</v>
      </c>
      <c r="K189" s="55" t="s">
        <v>2</v>
      </c>
      <c r="L189" s="55" t="s">
        <v>2</v>
      </c>
      <c r="M189" s="55" t="s">
        <v>2</v>
      </c>
      <c r="N189" s="112" t="s">
        <v>2</v>
      </c>
      <c r="O189" s="53"/>
      <c r="P189" s="53"/>
      <c r="Q189" s="53" t="s">
        <v>2</v>
      </c>
      <c r="R189" s="53" t="s">
        <v>2</v>
      </c>
      <c r="S189" s="53" t="s">
        <v>2</v>
      </c>
      <c r="T189" s="53" t="s">
        <v>2</v>
      </c>
      <c r="U189" s="58">
        <v>10</v>
      </c>
      <c r="V189" s="53">
        <v>8.4456000000000007</v>
      </c>
      <c r="W189" s="53">
        <v>9.9309900000000013</v>
      </c>
      <c r="X189" s="113" t="s">
        <v>2100</v>
      </c>
      <c r="Z189" s="21"/>
    </row>
    <row r="190" spans="1:26" x14ac:dyDescent="0.25">
      <c r="A190" s="8"/>
      <c r="B190" s="8">
        <v>126</v>
      </c>
      <c r="C190" s="20" t="s">
        <v>27</v>
      </c>
      <c r="D190" s="20" t="s">
        <v>27</v>
      </c>
      <c r="E190" t="s">
        <v>43</v>
      </c>
      <c r="F190" s="8" t="s">
        <v>2131</v>
      </c>
      <c r="G190" s="22" t="s">
        <v>635</v>
      </c>
      <c r="H190" s="8" t="s">
        <v>2</v>
      </c>
      <c r="I190" s="55" t="s">
        <v>2</v>
      </c>
      <c r="J190" s="111" t="s">
        <v>2</v>
      </c>
      <c r="K190" s="55" t="s">
        <v>2</v>
      </c>
      <c r="L190" s="55" t="s">
        <v>2</v>
      </c>
      <c r="M190" s="55" t="s">
        <v>2</v>
      </c>
      <c r="N190" s="112" t="s">
        <v>2</v>
      </c>
      <c r="O190" s="53"/>
      <c r="P190" s="53"/>
      <c r="Q190" s="53" t="s">
        <v>2</v>
      </c>
      <c r="R190" s="53" t="s">
        <v>2</v>
      </c>
      <c r="S190" s="53" t="s">
        <v>2</v>
      </c>
      <c r="T190" s="53" t="s">
        <v>2</v>
      </c>
      <c r="U190" s="58">
        <v>61</v>
      </c>
      <c r="V190" s="53">
        <v>2.6275200000000001</v>
      </c>
      <c r="W190" s="53">
        <v>2.6421899999999998</v>
      </c>
      <c r="X190" s="113" t="s">
        <v>2100</v>
      </c>
      <c r="Z190" s="21"/>
    </row>
    <row r="191" spans="1:26" x14ac:dyDescent="0.25">
      <c r="A191" s="8"/>
      <c r="B191" s="8">
        <v>126</v>
      </c>
      <c r="C191" s="20" t="s">
        <v>27</v>
      </c>
      <c r="D191" s="20" t="s">
        <v>27</v>
      </c>
      <c r="E191" t="s">
        <v>32</v>
      </c>
      <c r="F191" s="8" t="s">
        <v>2131</v>
      </c>
      <c r="G191" s="22" t="s">
        <v>635</v>
      </c>
      <c r="H191" s="8" t="s">
        <v>2</v>
      </c>
      <c r="I191" s="55" t="s">
        <v>2</v>
      </c>
      <c r="J191" s="111" t="s">
        <v>2</v>
      </c>
      <c r="K191" s="55" t="s">
        <v>2</v>
      </c>
      <c r="L191" s="55" t="s">
        <v>2</v>
      </c>
      <c r="M191" s="55" t="s">
        <v>2</v>
      </c>
      <c r="N191" s="112" t="s">
        <v>2</v>
      </c>
      <c r="O191" s="53"/>
      <c r="P191" s="53"/>
      <c r="Q191" s="53" t="s">
        <v>2</v>
      </c>
      <c r="R191" s="53" t="s">
        <v>2</v>
      </c>
      <c r="S191" s="53" t="s">
        <v>2</v>
      </c>
      <c r="T191" s="53" t="s">
        <v>2</v>
      </c>
      <c r="U191" s="58">
        <v>45</v>
      </c>
      <c r="V191" s="53">
        <v>2.9090400000000001</v>
      </c>
      <c r="W191" s="53">
        <v>3.46218</v>
      </c>
      <c r="X191" s="113" t="s">
        <v>2100</v>
      </c>
      <c r="Z191" s="21"/>
    </row>
    <row r="192" spans="1:26" x14ac:dyDescent="0.25">
      <c r="A192" s="8"/>
      <c r="B192" s="8">
        <v>126</v>
      </c>
      <c r="C192" s="20" t="s">
        <v>27</v>
      </c>
      <c r="D192" s="20" t="s">
        <v>27</v>
      </c>
      <c r="E192" t="s">
        <v>33</v>
      </c>
      <c r="F192" s="8" t="s">
        <v>2131</v>
      </c>
      <c r="G192" s="22" t="s">
        <v>635</v>
      </c>
      <c r="H192" s="8" t="s">
        <v>2</v>
      </c>
      <c r="I192" s="55" t="s">
        <v>2</v>
      </c>
      <c r="J192" s="111" t="s">
        <v>2</v>
      </c>
      <c r="K192" s="55" t="s">
        <v>2</v>
      </c>
      <c r="L192" s="55" t="s">
        <v>2</v>
      </c>
      <c r="M192" s="55" t="s">
        <v>2</v>
      </c>
      <c r="N192" s="112" t="s">
        <v>2</v>
      </c>
      <c r="O192" s="53"/>
      <c r="P192" s="53"/>
      <c r="Q192" s="53" t="s">
        <v>2</v>
      </c>
      <c r="R192" s="53" t="s">
        <v>2</v>
      </c>
      <c r="S192" s="53" t="s">
        <v>2</v>
      </c>
      <c r="T192" s="53" t="s">
        <v>2</v>
      </c>
      <c r="U192" s="58">
        <v>49</v>
      </c>
      <c r="V192" s="53">
        <v>2.6275200000000001</v>
      </c>
      <c r="W192" s="53">
        <v>3.18885</v>
      </c>
      <c r="X192" s="113" t="s">
        <v>2100</v>
      </c>
      <c r="Z192" s="21"/>
    </row>
    <row r="193" spans="1:26" x14ac:dyDescent="0.25">
      <c r="A193" s="8"/>
      <c r="B193" s="8">
        <v>126</v>
      </c>
      <c r="C193" s="20" t="s">
        <v>27</v>
      </c>
      <c r="D193" s="20" t="s">
        <v>27</v>
      </c>
      <c r="E193" t="s">
        <v>25</v>
      </c>
      <c r="F193" s="8" t="s">
        <v>2131</v>
      </c>
      <c r="G193" s="22" t="s">
        <v>635</v>
      </c>
      <c r="H193" s="8" t="s">
        <v>2</v>
      </c>
      <c r="I193" s="55" t="s">
        <v>2</v>
      </c>
      <c r="J193" s="111" t="s">
        <v>2</v>
      </c>
      <c r="K193" s="55" t="s">
        <v>2</v>
      </c>
      <c r="L193" s="55" t="s">
        <v>2</v>
      </c>
      <c r="M193" s="55" t="s">
        <v>2</v>
      </c>
      <c r="N193" s="112" t="s">
        <v>2</v>
      </c>
      <c r="O193" s="53"/>
      <c r="P193" s="53"/>
      <c r="Q193" s="53" t="s">
        <v>2</v>
      </c>
      <c r="R193" s="53" t="s">
        <v>2</v>
      </c>
      <c r="S193" s="53" t="s">
        <v>2</v>
      </c>
      <c r="T193" s="53" t="s">
        <v>2</v>
      </c>
      <c r="U193" s="58">
        <v>13</v>
      </c>
      <c r="V193" s="53">
        <v>8.1640800000000002</v>
      </c>
      <c r="W193" s="53">
        <v>8.1087900000000008</v>
      </c>
      <c r="X193" s="113" t="s">
        <v>2100</v>
      </c>
      <c r="Z193" s="21"/>
    </row>
    <row r="194" spans="1:26" x14ac:dyDescent="0.25">
      <c r="A194" s="8" t="s">
        <v>18</v>
      </c>
      <c r="B194" s="8">
        <v>127</v>
      </c>
      <c r="C194" s="20" t="s">
        <v>393</v>
      </c>
      <c r="D194" s="20" t="s">
        <v>287</v>
      </c>
      <c r="E194" t="s">
        <v>605</v>
      </c>
      <c r="F194" s="8" t="s">
        <v>2131</v>
      </c>
      <c r="G194" s="22" t="s">
        <v>635</v>
      </c>
      <c r="H194" s="8">
        <v>0</v>
      </c>
      <c r="I194" s="55">
        <v>0</v>
      </c>
      <c r="J194" s="111">
        <v>0</v>
      </c>
      <c r="K194" s="55">
        <v>0</v>
      </c>
      <c r="L194" s="55">
        <v>3</v>
      </c>
      <c r="M194" s="55">
        <v>0</v>
      </c>
      <c r="N194" s="112" t="s">
        <v>2086</v>
      </c>
      <c r="O194" s="53">
        <v>1.8</v>
      </c>
      <c r="P194" s="53">
        <v>1.6</v>
      </c>
      <c r="Q194" s="53">
        <v>2.1</v>
      </c>
      <c r="R194" s="53">
        <v>2.4</v>
      </c>
      <c r="S194" s="53">
        <v>1.5</v>
      </c>
      <c r="T194" s="53">
        <v>2</v>
      </c>
      <c r="U194" s="58">
        <v>65</v>
      </c>
      <c r="V194" s="53">
        <v>2.4398400000000002</v>
      </c>
      <c r="W194" s="53">
        <v>2.3688600000000002</v>
      </c>
      <c r="X194" s="113" t="s">
        <v>2100</v>
      </c>
      <c r="Z194" s="21"/>
    </row>
    <row r="195" spans="1:26" x14ac:dyDescent="0.25">
      <c r="A195" s="8" t="s">
        <v>18</v>
      </c>
      <c r="B195" s="8">
        <v>128</v>
      </c>
      <c r="C195" s="20" t="s">
        <v>442</v>
      </c>
      <c r="D195" s="20" t="s">
        <v>309</v>
      </c>
      <c r="E195" t="s">
        <v>607</v>
      </c>
      <c r="F195" s="8" t="s">
        <v>2131</v>
      </c>
      <c r="G195" s="22" t="s">
        <v>635</v>
      </c>
      <c r="H195" s="8">
        <v>0</v>
      </c>
      <c r="I195" s="55">
        <v>0</v>
      </c>
      <c r="J195" s="111">
        <v>0</v>
      </c>
      <c r="K195" s="55">
        <v>1</v>
      </c>
      <c r="L195" s="55">
        <v>6</v>
      </c>
      <c r="M195" s="55">
        <v>0</v>
      </c>
      <c r="N195" s="112" t="s">
        <v>2086</v>
      </c>
      <c r="O195" s="53">
        <v>1.6</v>
      </c>
      <c r="P195" s="53">
        <v>1.3</v>
      </c>
      <c r="Q195" s="53">
        <v>1.6</v>
      </c>
      <c r="R195" s="53">
        <v>1.4</v>
      </c>
      <c r="S195" s="53">
        <v>1.7999999999999998</v>
      </c>
      <c r="T195" s="53" t="s">
        <v>116</v>
      </c>
      <c r="U195" s="58"/>
      <c r="V195" s="55"/>
      <c r="W195" s="53"/>
      <c r="X195" s="113" t="s">
        <v>2</v>
      </c>
      <c r="Z195" s="21"/>
    </row>
    <row r="196" spans="1:26" x14ac:dyDescent="0.25">
      <c r="A196" s="8" t="s">
        <v>18</v>
      </c>
      <c r="B196" s="8">
        <v>129</v>
      </c>
      <c r="C196" s="20" t="s">
        <v>554</v>
      </c>
      <c r="D196" s="20" t="s">
        <v>555</v>
      </c>
      <c r="E196" t="s">
        <v>77</v>
      </c>
      <c r="F196" s="8" t="s">
        <v>2146</v>
      </c>
      <c r="G196" s="22" t="s">
        <v>635</v>
      </c>
      <c r="H196" s="8">
        <v>0</v>
      </c>
      <c r="I196" s="55">
        <v>1</v>
      </c>
      <c r="J196" s="111">
        <v>1</v>
      </c>
      <c r="K196" s="55">
        <v>0</v>
      </c>
      <c r="L196" s="55">
        <v>1</v>
      </c>
      <c r="M196" s="55">
        <v>0</v>
      </c>
      <c r="N196" s="112" t="s">
        <v>874</v>
      </c>
      <c r="O196" s="53">
        <v>0.6</v>
      </c>
      <c r="P196" s="53">
        <v>0.8</v>
      </c>
      <c r="Q196" s="53">
        <v>1.1000000000000001</v>
      </c>
      <c r="R196" s="53">
        <v>1.1000000000000001</v>
      </c>
      <c r="S196" s="53">
        <v>0.9</v>
      </c>
      <c r="T196" s="53">
        <v>0.9</v>
      </c>
      <c r="U196" s="58">
        <v>118</v>
      </c>
      <c r="V196" s="53"/>
      <c r="W196" s="53">
        <v>1.00221</v>
      </c>
      <c r="X196" s="113" t="s">
        <v>2100</v>
      </c>
      <c r="Z196" s="21"/>
    </row>
    <row r="197" spans="1:26" x14ac:dyDescent="0.25">
      <c r="A197" s="8" t="s">
        <v>18</v>
      </c>
      <c r="B197" s="8">
        <v>130</v>
      </c>
      <c r="C197" s="20" t="s">
        <v>251</v>
      </c>
      <c r="D197" s="20" t="s">
        <v>603</v>
      </c>
      <c r="F197" s="8" t="s">
        <v>2131</v>
      </c>
      <c r="G197" s="22" t="s">
        <v>635</v>
      </c>
      <c r="H197" s="8">
        <v>0</v>
      </c>
      <c r="I197" s="55">
        <v>0</v>
      </c>
      <c r="J197" s="111">
        <v>0</v>
      </c>
      <c r="K197" s="55">
        <v>0</v>
      </c>
      <c r="L197" s="55">
        <v>100</v>
      </c>
      <c r="M197" s="55">
        <v>0</v>
      </c>
      <c r="N197" s="112" t="s">
        <v>2086</v>
      </c>
      <c r="O197" s="53">
        <v>2</v>
      </c>
      <c r="P197" s="53">
        <v>2.1</v>
      </c>
      <c r="Q197" s="53">
        <v>2</v>
      </c>
      <c r="R197" s="53">
        <v>2</v>
      </c>
      <c r="S197" s="53">
        <v>1.8</v>
      </c>
      <c r="T197" s="53" t="s">
        <v>116</v>
      </c>
      <c r="U197" s="58"/>
      <c r="V197" s="55"/>
      <c r="W197" s="53"/>
      <c r="X197" s="113" t="s">
        <v>2</v>
      </c>
      <c r="Z197" s="21"/>
    </row>
    <row r="198" spans="1:26" x14ac:dyDescent="0.25">
      <c r="A198" s="8" t="s">
        <v>18</v>
      </c>
      <c r="B198" s="8">
        <v>131</v>
      </c>
      <c r="C198" s="20" t="s">
        <v>396</v>
      </c>
      <c r="D198" s="20" t="s">
        <v>598</v>
      </c>
      <c r="F198" s="8" t="s">
        <v>2131</v>
      </c>
      <c r="G198" s="22" t="s">
        <v>635</v>
      </c>
      <c r="H198" s="8">
        <v>0</v>
      </c>
      <c r="I198" s="55">
        <v>0</v>
      </c>
      <c r="J198" s="111">
        <v>0</v>
      </c>
      <c r="K198" s="55">
        <v>0</v>
      </c>
      <c r="L198" s="55">
        <v>12</v>
      </c>
      <c r="M198" s="55">
        <v>0</v>
      </c>
      <c r="N198" s="112" t="s">
        <v>2086</v>
      </c>
      <c r="O198" s="53">
        <v>3</v>
      </c>
      <c r="P198" s="53">
        <v>2.9</v>
      </c>
      <c r="Q198" s="53">
        <v>2.7</v>
      </c>
      <c r="R198" s="53">
        <v>2.5</v>
      </c>
      <c r="S198" s="53">
        <v>2.5</v>
      </c>
      <c r="T198" s="53">
        <v>2.5</v>
      </c>
      <c r="U198" s="58"/>
      <c r="V198" s="55"/>
      <c r="W198" s="53"/>
      <c r="X198" s="113" t="s">
        <v>2</v>
      </c>
      <c r="Z198" s="21"/>
    </row>
    <row r="199" spans="1:26" x14ac:dyDescent="0.25">
      <c r="A199" s="8" t="s">
        <v>18</v>
      </c>
      <c r="B199" s="8">
        <v>132</v>
      </c>
      <c r="C199" s="20" t="s">
        <v>134</v>
      </c>
      <c r="D199" s="20" t="s">
        <v>422</v>
      </c>
      <c r="E199" t="s">
        <v>290</v>
      </c>
      <c r="F199" s="8" t="s">
        <v>2131</v>
      </c>
      <c r="G199" s="22" t="s">
        <v>635</v>
      </c>
      <c r="H199" s="8">
        <v>0</v>
      </c>
      <c r="I199" s="55">
        <v>1</v>
      </c>
      <c r="J199" s="111">
        <v>0</v>
      </c>
      <c r="K199" s="55">
        <v>0</v>
      </c>
      <c r="L199" s="55">
        <v>5</v>
      </c>
      <c r="M199" s="55">
        <v>0</v>
      </c>
      <c r="N199" s="112" t="s">
        <v>2086</v>
      </c>
      <c r="O199" s="53">
        <v>1.6</v>
      </c>
      <c r="P199" s="53">
        <v>1.6</v>
      </c>
      <c r="Q199" s="53">
        <v>1</v>
      </c>
      <c r="R199" s="53">
        <v>0.9</v>
      </c>
      <c r="S199" s="53">
        <v>1</v>
      </c>
      <c r="T199" s="53" t="s">
        <v>116</v>
      </c>
      <c r="U199" s="58">
        <v>46</v>
      </c>
      <c r="V199" s="53">
        <v>2.1583199999999998</v>
      </c>
      <c r="W199" s="53">
        <v>3.46218</v>
      </c>
      <c r="X199" s="113" t="s">
        <v>2098</v>
      </c>
      <c r="Z199" s="21"/>
    </row>
    <row r="200" spans="1:26" x14ac:dyDescent="0.25">
      <c r="A200" s="8" t="s">
        <v>18</v>
      </c>
      <c r="B200" s="8">
        <v>133</v>
      </c>
      <c r="C200" s="20" t="s">
        <v>583</v>
      </c>
      <c r="D200" s="20" t="s">
        <v>559</v>
      </c>
      <c r="F200" s="8" t="s">
        <v>2131</v>
      </c>
      <c r="G200" s="22" t="s">
        <v>635</v>
      </c>
      <c r="H200" s="8">
        <v>0</v>
      </c>
      <c r="I200" s="55">
        <v>0</v>
      </c>
      <c r="J200" s="111">
        <v>0</v>
      </c>
      <c r="K200" s="55">
        <v>0</v>
      </c>
      <c r="L200" s="55">
        <v>40</v>
      </c>
      <c r="M200" s="55">
        <v>0</v>
      </c>
      <c r="N200" s="112" t="s">
        <v>2087</v>
      </c>
      <c r="O200" s="53">
        <v>23.8</v>
      </c>
      <c r="P200" s="53">
        <v>22.5</v>
      </c>
      <c r="Q200" s="53">
        <v>18.5</v>
      </c>
      <c r="R200" s="53">
        <v>13.5</v>
      </c>
      <c r="S200" s="53">
        <v>12.5</v>
      </c>
      <c r="T200" s="53">
        <v>12</v>
      </c>
      <c r="U200" s="58"/>
      <c r="V200" s="55"/>
      <c r="W200" s="53"/>
      <c r="X200" s="113" t="s">
        <v>2</v>
      </c>
      <c r="Z200" s="21"/>
    </row>
    <row r="201" spans="1:26" x14ac:dyDescent="0.25">
      <c r="A201" s="8" t="s">
        <v>18</v>
      </c>
      <c r="B201" s="8">
        <v>134</v>
      </c>
      <c r="C201" s="20" t="s">
        <v>452</v>
      </c>
      <c r="D201" s="20" t="s">
        <v>233</v>
      </c>
      <c r="E201" t="s">
        <v>146</v>
      </c>
      <c r="F201" s="8" t="s">
        <v>2131</v>
      </c>
      <c r="G201" s="22" t="s">
        <v>635</v>
      </c>
      <c r="H201" s="8">
        <v>0</v>
      </c>
      <c r="I201" s="55">
        <v>0</v>
      </c>
      <c r="J201" s="111">
        <v>0</v>
      </c>
      <c r="K201" s="55">
        <v>1</v>
      </c>
      <c r="L201" s="55">
        <v>4</v>
      </c>
      <c r="M201" s="55">
        <v>0</v>
      </c>
      <c r="N201" s="112" t="s">
        <v>2087</v>
      </c>
      <c r="O201" s="53">
        <v>3.7</v>
      </c>
      <c r="P201" s="53">
        <v>2.6</v>
      </c>
      <c r="Q201" s="53">
        <v>5.3</v>
      </c>
      <c r="R201" s="53">
        <v>3.9</v>
      </c>
      <c r="S201" s="53">
        <v>4.8</v>
      </c>
      <c r="T201" s="53">
        <v>4.8</v>
      </c>
      <c r="U201" s="58"/>
      <c r="V201" s="81">
        <v>2.8151999999999999</v>
      </c>
      <c r="W201" s="81">
        <v>3.0066300000000004</v>
      </c>
      <c r="X201" s="113" t="s">
        <v>2100</v>
      </c>
      <c r="Z201" s="21"/>
    </row>
    <row r="202" spans="1:26" x14ac:dyDescent="0.25">
      <c r="A202" s="8"/>
      <c r="B202" s="8">
        <v>134</v>
      </c>
      <c r="C202" s="20" t="s">
        <v>452</v>
      </c>
      <c r="D202" s="20" t="s">
        <v>233</v>
      </c>
      <c r="E202" t="s">
        <v>512</v>
      </c>
      <c r="F202" s="8" t="s">
        <v>2131</v>
      </c>
      <c r="G202" s="22" t="s">
        <v>635</v>
      </c>
      <c r="H202" s="8" t="s">
        <v>2</v>
      </c>
      <c r="I202" s="55" t="s">
        <v>2</v>
      </c>
      <c r="J202" s="111" t="s">
        <v>2</v>
      </c>
      <c r="K202" s="55" t="s">
        <v>2</v>
      </c>
      <c r="L202" s="55" t="s">
        <v>2</v>
      </c>
      <c r="M202" s="55" t="s">
        <v>2</v>
      </c>
      <c r="N202" s="112" t="s">
        <v>2</v>
      </c>
      <c r="O202" s="53"/>
      <c r="P202" s="53"/>
      <c r="Q202" s="53" t="s">
        <v>2</v>
      </c>
      <c r="R202" s="53" t="s">
        <v>2</v>
      </c>
      <c r="S202" s="53" t="s">
        <v>2</v>
      </c>
      <c r="T202" s="53" t="s">
        <v>2</v>
      </c>
      <c r="U202" s="58">
        <v>124</v>
      </c>
      <c r="V202" s="53">
        <v>0.93840000000000001</v>
      </c>
      <c r="W202" s="53">
        <v>1.00221</v>
      </c>
      <c r="X202" s="113" t="s">
        <v>2100</v>
      </c>
      <c r="Z202" s="21"/>
    </row>
    <row r="203" spans="1:26" x14ac:dyDescent="0.25">
      <c r="A203" s="8"/>
      <c r="B203" s="8">
        <v>134</v>
      </c>
      <c r="C203" s="20" t="s">
        <v>452</v>
      </c>
      <c r="D203" s="20" t="s">
        <v>233</v>
      </c>
      <c r="E203" t="s">
        <v>541</v>
      </c>
      <c r="F203" s="8" t="s">
        <v>2131</v>
      </c>
      <c r="G203" s="22" t="s">
        <v>635</v>
      </c>
      <c r="H203" s="8" t="s">
        <v>2</v>
      </c>
      <c r="I203" s="55" t="s">
        <v>2</v>
      </c>
      <c r="J203" s="111" t="s">
        <v>2</v>
      </c>
      <c r="K203" s="55" t="s">
        <v>2</v>
      </c>
      <c r="L203" s="55" t="s">
        <v>2</v>
      </c>
      <c r="M203" s="55" t="s">
        <v>2</v>
      </c>
      <c r="N203" s="112" t="s">
        <v>2</v>
      </c>
      <c r="O203" s="53"/>
      <c r="P203" s="53"/>
      <c r="Q203" s="53" t="s">
        <v>2</v>
      </c>
      <c r="R203" s="53" t="s">
        <v>2</v>
      </c>
      <c r="S203" s="53" t="s">
        <v>2</v>
      </c>
      <c r="T203" s="53" t="s">
        <v>2</v>
      </c>
      <c r="U203" s="58">
        <v>127</v>
      </c>
      <c r="V203" s="53">
        <v>0.93840000000000001</v>
      </c>
      <c r="W203" s="53">
        <v>1.00221</v>
      </c>
      <c r="X203" s="113" t="s">
        <v>2100</v>
      </c>
      <c r="Z203" s="21"/>
    </row>
    <row r="204" spans="1:26" x14ac:dyDescent="0.25">
      <c r="A204" s="8"/>
      <c r="B204" s="8">
        <v>134</v>
      </c>
      <c r="C204" s="20" t="s">
        <v>452</v>
      </c>
      <c r="D204" s="20" t="s">
        <v>233</v>
      </c>
      <c r="E204" t="s">
        <v>73</v>
      </c>
      <c r="F204" s="8" t="s">
        <v>2131</v>
      </c>
      <c r="G204" s="22" t="s">
        <v>635</v>
      </c>
      <c r="H204" s="8" t="s">
        <v>2</v>
      </c>
      <c r="I204" s="55" t="s">
        <v>2</v>
      </c>
      <c r="J204" s="111" t="s">
        <v>2</v>
      </c>
      <c r="K204" s="55" t="s">
        <v>2</v>
      </c>
      <c r="L204" s="55" t="s">
        <v>2</v>
      </c>
      <c r="M204" s="55" t="s">
        <v>2</v>
      </c>
      <c r="N204" s="112" t="s">
        <v>2</v>
      </c>
      <c r="O204" s="53"/>
      <c r="P204" s="53"/>
      <c r="Q204" s="53" t="s">
        <v>2</v>
      </c>
      <c r="R204" s="53" t="s">
        <v>2</v>
      </c>
      <c r="S204" s="53" t="s">
        <v>2</v>
      </c>
      <c r="T204" s="53" t="s">
        <v>2</v>
      </c>
      <c r="U204" s="58">
        <v>125</v>
      </c>
      <c r="V204" s="53">
        <v>0.93840000000000001</v>
      </c>
      <c r="W204" s="53">
        <v>1.00221</v>
      </c>
      <c r="X204" s="113" t="s">
        <v>2100</v>
      </c>
      <c r="Z204" s="21"/>
    </row>
    <row r="205" spans="1:26" x14ac:dyDescent="0.25">
      <c r="A205" s="8" t="s">
        <v>18</v>
      </c>
      <c r="B205" s="8">
        <v>135</v>
      </c>
      <c r="C205" s="20" t="s">
        <v>382</v>
      </c>
      <c r="D205" s="20" t="s">
        <v>252</v>
      </c>
      <c r="E205" t="s">
        <v>627</v>
      </c>
      <c r="F205" s="8" t="s">
        <v>2131</v>
      </c>
      <c r="G205" s="22" t="s">
        <v>635</v>
      </c>
      <c r="H205" s="8">
        <v>0</v>
      </c>
      <c r="I205" s="55">
        <v>1</v>
      </c>
      <c r="J205" s="111">
        <v>0</v>
      </c>
      <c r="K205" s="55">
        <v>0</v>
      </c>
      <c r="L205" s="55">
        <v>16</v>
      </c>
      <c r="M205" s="55">
        <v>1</v>
      </c>
      <c r="N205" s="112" t="s">
        <v>2091</v>
      </c>
      <c r="O205" s="53">
        <v>2.1</v>
      </c>
      <c r="P205" s="53">
        <v>2.1</v>
      </c>
      <c r="Q205" s="53">
        <v>1.9</v>
      </c>
      <c r="R205" s="53">
        <v>1.8</v>
      </c>
      <c r="S205" s="53">
        <v>2</v>
      </c>
      <c r="T205" s="53">
        <v>1.6</v>
      </c>
      <c r="U205" s="58"/>
      <c r="V205" s="55"/>
      <c r="W205" s="53"/>
      <c r="X205" s="113" t="s">
        <v>2</v>
      </c>
      <c r="Z205" s="21"/>
    </row>
    <row r="206" spans="1:26" x14ac:dyDescent="0.25">
      <c r="A206" s="8" t="s">
        <v>18</v>
      </c>
      <c r="B206" s="8">
        <v>136</v>
      </c>
      <c r="C206" s="20" t="s">
        <v>176</v>
      </c>
      <c r="D206" s="20" t="s">
        <v>176</v>
      </c>
      <c r="F206" s="8" t="s">
        <v>2131</v>
      </c>
      <c r="G206" s="22" t="s">
        <v>635</v>
      </c>
      <c r="H206" s="8">
        <v>0</v>
      </c>
      <c r="I206" s="55">
        <v>1</v>
      </c>
      <c r="J206" s="111">
        <v>0</v>
      </c>
      <c r="K206" s="55">
        <v>0</v>
      </c>
      <c r="L206" s="55">
        <v>7</v>
      </c>
      <c r="M206" s="55">
        <v>0</v>
      </c>
      <c r="N206" s="112" t="s">
        <v>2086</v>
      </c>
      <c r="O206" s="53">
        <v>7.8</v>
      </c>
      <c r="P206" s="53">
        <v>6.8</v>
      </c>
      <c r="Q206" s="53">
        <v>6.5</v>
      </c>
      <c r="R206" s="53">
        <v>5.8</v>
      </c>
      <c r="S206" s="53">
        <v>5.5</v>
      </c>
      <c r="T206" s="53">
        <v>5.2</v>
      </c>
      <c r="U206" s="58"/>
      <c r="V206" s="55"/>
      <c r="W206" s="53"/>
      <c r="X206" s="113" t="s">
        <v>2</v>
      </c>
      <c r="Z206" s="21"/>
    </row>
    <row r="207" spans="1:26" x14ac:dyDescent="0.25">
      <c r="A207" s="8" t="s">
        <v>18</v>
      </c>
      <c r="B207" s="8">
        <v>137</v>
      </c>
      <c r="C207" s="20" t="s">
        <v>316</v>
      </c>
      <c r="D207" s="20" t="s">
        <v>315</v>
      </c>
      <c r="E207" t="s">
        <v>523</v>
      </c>
      <c r="F207" s="8" t="s">
        <v>2131</v>
      </c>
      <c r="G207" s="22" t="s">
        <v>635</v>
      </c>
      <c r="H207" s="8">
        <v>1</v>
      </c>
      <c r="I207" s="55">
        <v>1</v>
      </c>
      <c r="J207" s="111">
        <v>0</v>
      </c>
      <c r="K207" s="55">
        <v>0</v>
      </c>
      <c r="L207" s="55">
        <v>3</v>
      </c>
      <c r="M207" s="55">
        <v>0</v>
      </c>
      <c r="N207" s="112" t="s">
        <v>2089</v>
      </c>
      <c r="O207" s="53">
        <v>1.3</v>
      </c>
      <c r="P207" s="53">
        <v>1.3</v>
      </c>
      <c r="Q207" s="53">
        <v>1.4</v>
      </c>
      <c r="R207" s="53">
        <v>1.4</v>
      </c>
      <c r="S207" s="53">
        <v>1.5</v>
      </c>
      <c r="T207" s="53">
        <v>1.5</v>
      </c>
      <c r="U207" s="58"/>
      <c r="V207" s="55"/>
      <c r="W207" s="53"/>
      <c r="X207" s="113" t="s">
        <v>2</v>
      </c>
      <c r="Z207" s="21"/>
    </row>
    <row r="208" spans="1:26" x14ac:dyDescent="0.25">
      <c r="A208" s="8" t="s">
        <v>18</v>
      </c>
      <c r="B208" s="8">
        <v>138</v>
      </c>
      <c r="C208" s="20" t="s">
        <v>296</v>
      </c>
      <c r="D208" s="20" t="s">
        <v>296</v>
      </c>
      <c r="F208" s="8" t="s">
        <v>2131</v>
      </c>
      <c r="G208" s="22" t="s">
        <v>635</v>
      </c>
      <c r="H208" s="8">
        <v>0</v>
      </c>
      <c r="I208" s="55">
        <v>0</v>
      </c>
      <c r="J208" s="111">
        <v>0</v>
      </c>
      <c r="K208" s="55">
        <v>0</v>
      </c>
      <c r="L208" s="55">
        <v>175</v>
      </c>
      <c r="M208" s="55">
        <v>0</v>
      </c>
      <c r="N208" s="112" t="s">
        <v>2086</v>
      </c>
      <c r="O208" s="53">
        <v>1.5</v>
      </c>
      <c r="P208" s="53">
        <v>1.5</v>
      </c>
      <c r="Q208" s="53">
        <v>1.5</v>
      </c>
      <c r="R208" s="53">
        <v>1.6</v>
      </c>
      <c r="S208" s="53">
        <v>1.8</v>
      </c>
      <c r="T208" s="53" t="s">
        <v>116</v>
      </c>
      <c r="U208" s="58"/>
      <c r="V208" s="55"/>
      <c r="W208" s="53"/>
      <c r="X208" s="113" t="s">
        <v>2</v>
      </c>
      <c r="Z208" s="21"/>
    </row>
    <row r="209" spans="1:26" x14ac:dyDescent="0.25">
      <c r="A209" s="8" t="s">
        <v>18</v>
      </c>
      <c r="B209" s="8">
        <v>139</v>
      </c>
      <c r="C209" s="20" t="s">
        <v>249</v>
      </c>
      <c r="D209" s="20" t="s">
        <v>248</v>
      </c>
      <c r="E209" t="s">
        <v>92</v>
      </c>
      <c r="F209" s="8" t="s">
        <v>2131</v>
      </c>
      <c r="G209" s="22" t="s">
        <v>2102</v>
      </c>
      <c r="H209" s="8">
        <v>1</v>
      </c>
      <c r="I209" s="55">
        <v>1</v>
      </c>
      <c r="J209" s="111">
        <v>1</v>
      </c>
      <c r="K209" s="55">
        <v>0</v>
      </c>
      <c r="L209" s="55">
        <v>3</v>
      </c>
      <c r="M209" s="55">
        <v>0</v>
      </c>
      <c r="N209" s="112" t="s">
        <v>874</v>
      </c>
      <c r="O209" s="53">
        <v>4</v>
      </c>
      <c r="P209" s="53">
        <v>2.2000000000000002</v>
      </c>
      <c r="Q209" s="53">
        <v>2</v>
      </c>
      <c r="R209" s="53">
        <v>1.9</v>
      </c>
      <c r="S209" s="53">
        <v>2.4</v>
      </c>
      <c r="T209" s="53">
        <v>2.7</v>
      </c>
      <c r="U209" s="58"/>
      <c r="V209" s="55"/>
      <c r="W209" s="53"/>
      <c r="X209" s="113" t="s">
        <v>2</v>
      </c>
      <c r="Z209" s="21"/>
    </row>
    <row r="210" spans="1:26" x14ac:dyDescent="0.25">
      <c r="A210" s="8"/>
      <c r="B210" s="8">
        <v>139</v>
      </c>
      <c r="C210" s="20" t="s">
        <v>249</v>
      </c>
      <c r="D210" s="20" t="s">
        <v>248</v>
      </c>
      <c r="E210" t="s">
        <v>72</v>
      </c>
      <c r="F210" s="8" t="s">
        <v>2131</v>
      </c>
      <c r="G210" s="22" t="s">
        <v>2102</v>
      </c>
      <c r="H210" s="8" t="s">
        <v>2</v>
      </c>
      <c r="I210" s="55" t="s">
        <v>2</v>
      </c>
      <c r="J210" s="111" t="s">
        <v>2</v>
      </c>
      <c r="K210" s="55" t="s">
        <v>2</v>
      </c>
      <c r="L210" s="55" t="s">
        <v>2</v>
      </c>
      <c r="M210" s="55" t="s">
        <v>2</v>
      </c>
      <c r="N210" s="112" t="s">
        <v>2</v>
      </c>
      <c r="O210" s="53"/>
      <c r="P210" s="53"/>
      <c r="Q210" s="53" t="s">
        <v>2</v>
      </c>
      <c r="R210" s="53" t="s">
        <v>2</v>
      </c>
      <c r="S210" s="53" t="s">
        <v>2</v>
      </c>
      <c r="T210" s="53" t="s">
        <v>2</v>
      </c>
      <c r="U210" s="58">
        <v>132</v>
      </c>
      <c r="V210" s="53"/>
      <c r="W210" s="53">
        <v>0.91110000000000002</v>
      </c>
      <c r="X210" s="113" t="s">
        <v>2100</v>
      </c>
      <c r="Z210" s="21"/>
    </row>
    <row r="211" spans="1:26" x14ac:dyDescent="0.25">
      <c r="A211" s="8" t="s">
        <v>18</v>
      </c>
      <c r="B211" s="8">
        <v>140</v>
      </c>
      <c r="C211" s="20" t="s">
        <v>400</v>
      </c>
      <c r="D211" s="20" t="s">
        <v>600</v>
      </c>
      <c r="F211" s="8" t="s">
        <v>2131</v>
      </c>
      <c r="G211" s="22" t="s">
        <v>635</v>
      </c>
      <c r="H211" s="8">
        <v>0</v>
      </c>
      <c r="I211" s="55">
        <v>1</v>
      </c>
      <c r="J211" s="111">
        <v>0</v>
      </c>
      <c r="K211" s="55">
        <v>0</v>
      </c>
      <c r="L211" s="55">
        <v>19</v>
      </c>
      <c r="M211" s="55">
        <v>0</v>
      </c>
      <c r="N211" s="112" t="s">
        <v>2086</v>
      </c>
      <c r="O211" s="53">
        <v>3.3</v>
      </c>
      <c r="P211" s="53">
        <v>2.6</v>
      </c>
      <c r="Q211" s="53">
        <v>2.2000000000000002</v>
      </c>
      <c r="R211" s="53">
        <v>2.1</v>
      </c>
      <c r="S211" s="53">
        <v>2.2000000000000002</v>
      </c>
      <c r="T211" s="53">
        <v>2</v>
      </c>
      <c r="U211" s="58"/>
      <c r="V211" s="55"/>
      <c r="W211" s="53"/>
      <c r="X211" s="113" t="s">
        <v>2</v>
      </c>
      <c r="Z211" s="21"/>
    </row>
    <row r="212" spans="1:26" x14ac:dyDescent="0.25">
      <c r="A212" s="8"/>
      <c r="B212" s="8">
        <v>140</v>
      </c>
      <c r="C212" s="20" t="s">
        <v>400</v>
      </c>
      <c r="D212" s="20" t="s">
        <v>310</v>
      </c>
      <c r="F212" s="8" t="s">
        <v>2131</v>
      </c>
      <c r="G212" s="22" t="s">
        <v>635</v>
      </c>
      <c r="H212" s="8">
        <v>0</v>
      </c>
      <c r="I212" s="55">
        <v>0</v>
      </c>
      <c r="J212" s="111">
        <v>0</v>
      </c>
      <c r="K212" s="55">
        <v>0</v>
      </c>
      <c r="L212" s="55">
        <v>7</v>
      </c>
      <c r="M212" s="55">
        <v>0</v>
      </c>
      <c r="N212" s="112" t="s">
        <v>2086</v>
      </c>
      <c r="O212" s="53"/>
      <c r="P212" s="53"/>
      <c r="Q212" s="53" t="s">
        <v>2</v>
      </c>
      <c r="R212" s="53" t="s">
        <v>2</v>
      </c>
      <c r="S212" s="53" t="s">
        <v>2</v>
      </c>
      <c r="T212" s="53" t="s">
        <v>2</v>
      </c>
      <c r="U212" s="58"/>
      <c r="V212" s="55"/>
      <c r="W212" s="53"/>
      <c r="X212" s="113" t="s">
        <v>2</v>
      </c>
      <c r="Z212" s="21"/>
    </row>
    <row r="213" spans="1:26" x14ac:dyDescent="0.25">
      <c r="A213" s="8"/>
      <c r="B213" s="8">
        <v>140</v>
      </c>
      <c r="C213" s="20" t="s">
        <v>400</v>
      </c>
      <c r="D213" s="20" t="s">
        <v>311</v>
      </c>
      <c r="F213" s="8" t="s">
        <v>2131</v>
      </c>
      <c r="G213" s="22" t="s">
        <v>635</v>
      </c>
      <c r="H213" s="8">
        <v>0</v>
      </c>
      <c r="I213" s="55">
        <v>1</v>
      </c>
      <c r="J213" s="111">
        <v>0</v>
      </c>
      <c r="K213" s="55">
        <v>0</v>
      </c>
      <c r="L213" s="55">
        <v>12</v>
      </c>
      <c r="M213" s="55">
        <v>0</v>
      </c>
      <c r="N213" s="112" t="s">
        <v>2086</v>
      </c>
      <c r="O213" s="53"/>
      <c r="P213" s="53"/>
      <c r="Q213" s="53" t="s">
        <v>2</v>
      </c>
      <c r="R213" s="53" t="s">
        <v>2</v>
      </c>
      <c r="S213" s="53" t="s">
        <v>2</v>
      </c>
      <c r="T213" s="53" t="s">
        <v>2</v>
      </c>
      <c r="U213" s="58"/>
      <c r="V213" s="55"/>
      <c r="W213" s="53"/>
      <c r="X213" s="113" t="s">
        <v>2</v>
      </c>
      <c r="Z213" s="21"/>
    </row>
    <row r="214" spans="1:26" x14ac:dyDescent="0.25">
      <c r="A214" s="8" t="s">
        <v>18</v>
      </c>
      <c r="B214" s="8">
        <v>141</v>
      </c>
      <c r="C214" s="20" t="s">
        <v>483</v>
      </c>
      <c r="D214" s="20" t="s">
        <v>331</v>
      </c>
      <c r="E214" t="s">
        <v>109</v>
      </c>
      <c r="F214" s="8" t="s">
        <v>2131</v>
      </c>
      <c r="G214" s="22" t="s">
        <v>635</v>
      </c>
      <c r="H214" s="8">
        <v>0</v>
      </c>
      <c r="I214" s="55">
        <v>0</v>
      </c>
      <c r="J214" s="111">
        <v>0</v>
      </c>
      <c r="K214" s="55">
        <v>0</v>
      </c>
      <c r="L214" s="55">
        <v>11</v>
      </c>
      <c r="M214" s="55">
        <v>0</v>
      </c>
      <c r="N214" s="112" t="s">
        <v>2086</v>
      </c>
      <c r="O214" s="53">
        <v>1.2</v>
      </c>
      <c r="P214" s="53">
        <v>1.1000000000000001</v>
      </c>
      <c r="Q214" s="53">
        <v>0.8</v>
      </c>
      <c r="R214" s="53">
        <v>0.6</v>
      </c>
      <c r="S214" s="53">
        <v>0.7</v>
      </c>
      <c r="T214" s="53" t="s">
        <v>116</v>
      </c>
      <c r="U214" s="58"/>
      <c r="V214" s="55"/>
      <c r="W214" s="53"/>
      <c r="X214" s="113" t="s">
        <v>2</v>
      </c>
      <c r="Z214" s="21"/>
    </row>
    <row r="215" spans="1:26" x14ac:dyDescent="0.25">
      <c r="A215" s="8" t="s">
        <v>18</v>
      </c>
      <c r="B215" s="8">
        <v>142</v>
      </c>
      <c r="C215" s="20" t="s">
        <v>365</v>
      </c>
      <c r="D215" s="20" t="s">
        <v>365</v>
      </c>
      <c r="E215" t="s">
        <v>524</v>
      </c>
      <c r="F215" s="8" t="s">
        <v>2131</v>
      </c>
      <c r="G215" s="22" t="s">
        <v>635</v>
      </c>
      <c r="H215" s="8">
        <v>0</v>
      </c>
      <c r="I215" s="55">
        <v>1</v>
      </c>
      <c r="J215" s="111">
        <v>1</v>
      </c>
      <c r="K215" s="55">
        <v>0</v>
      </c>
      <c r="L215" s="55">
        <v>3</v>
      </c>
      <c r="M215" s="55">
        <v>0</v>
      </c>
      <c r="N215" s="112" t="s">
        <v>2089</v>
      </c>
      <c r="O215" s="53">
        <v>4</v>
      </c>
      <c r="P215" s="53">
        <v>3.7</v>
      </c>
      <c r="Q215" s="53">
        <v>3.5</v>
      </c>
      <c r="R215" s="53">
        <v>3.4</v>
      </c>
      <c r="S215" s="53">
        <v>3.3</v>
      </c>
      <c r="T215" s="53">
        <v>3.2</v>
      </c>
      <c r="U215" s="58">
        <v>75</v>
      </c>
      <c r="V215" s="53">
        <v>3.2844000000000002</v>
      </c>
      <c r="W215" s="53">
        <v>2.0955299999999997</v>
      </c>
      <c r="X215" s="113" t="s">
        <v>2098</v>
      </c>
      <c r="Z215" s="21"/>
    </row>
    <row r="216" spans="1:26" x14ac:dyDescent="0.25">
      <c r="A216" s="8" t="s">
        <v>18</v>
      </c>
      <c r="B216" s="8">
        <v>143</v>
      </c>
      <c r="C216" s="20" t="s">
        <v>325</v>
      </c>
      <c r="D216" s="20" t="s">
        <v>325</v>
      </c>
      <c r="E216" t="s">
        <v>406</v>
      </c>
      <c r="F216" s="8" t="s">
        <v>2110</v>
      </c>
      <c r="G216" s="22" t="s">
        <v>635</v>
      </c>
      <c r="H216" s="8">
        <v>0</v>
      </c>
      <c r="I216" s="55">
        <v>0</v>
      </c>
      <c r="J216" s="111">
        <v>0</v>
      </c>
      <c r="K216" s="55">
        <v>0</v>
      </c>
      <c r="L216" s="55">
        <v>3</v>
      </c>
      <c r="M216" s="55">
        <v>1</v>
      </c>
      <c r="N216" s="112" t="s">
        <v>2096</v>
      </c>
      <c r="O216" s="53">
        <v>1.4</v>
      </c>
      <c r="P216" s="53">
        <v>1.2</v>
      </c>
      <c r="Q216" s="53">
        <v>1.2</v>
      </c>
      <c r="R216" s="53">
        <v>1.2</v>
      </c>
      <c r="S216" s="53">
        <v>1.2</v>
      </c>
      <c r="T216" s="53">
        <v>1</v>
      </c>
      <c r="U216" s="58"/>
      <c r="V216" s="55"/>
      <c r="W216" s="53"/>
      <c r="X216" s="113" t="s">
        <v>2</v>
      </c>
      <c r="Z216" s="21"/>
    </row>
    <row r="217" spans="1:26" x14ac:dyDescent="0.25">
      <c r="A217" s="8" t="s">
        <v>18</v>
      </c>
      <c r="B217" s="8">
        <v>144</v>
      </c>
      <c r="C217" s="20" t="s">
        <v>478</v>
      </c>
      <c r="D217" s="20" t="s">
        <v>314</v>
      </c>
      <c r="E217" t="s">
        <v>377</v>
      </c>
      <c r="F217" s="8" t="s">
        <v>2131</v>
      </c>
      <c r="G217" s="22" t="s">
        <v>635</v>
      </c>
      <c r="H217" s="8">
        <v>0</v>
      </c>
      <c r="I217" s="55">
        <v>1</v>
      </c>
      <c r="J217" s="111">
        <v>1</v>
      </c>
      <c r="K217" s="55">
        <v>0</v>
      </c>
      <c r="L217" s="55">
        <v>5</v>
      </c>
      <c r="M217" s="55">
        <v>0</v>
      </c>
      <c r="N217" s="112" t="s">
        <v>2086</v>
      </c>
      <c r="O217" s="53">
        <v>1.3</v>
      </c>
      <c r="P217" s="53">
        <v>1.3</v>
      </c>
      <c r="Q217" s="53">
        <v>1.6</v>
      </c>
      <c r="R217" s="53">
        <v>1.8</v>
      </c>
      <c r="S217" s="53">
        <v>2.2999999999999998</v>
      </c>
      <c r="T217" s="53">
        <v>2.5</v>
      </c>
      <c r="U217" s="58">
        <v>113</v>
      </c>
      <c r="V217" s="53">
        <v>1.03224</v>
      </c>
      <c r="W217" s="53">
        <v>1.0933200000000001</v>
      </c>
      <c r="X217" s="113" t="s">
        <v>2100</v>
      </c>
      <c r="Z217" s="21"/>
    </row>
    <row r="218" spans="1:26" x14ac:dyDescent="0.25">
      <c r="A218" s="8" t="s">
        <v>18</v>
      </c>
      <c r="B218" s="8">
        <v>145</v>
      </c>
      <c r="C218" s="20" t="s">
        <v>351</v>
      </c>
      <c r="D218" s="20"/>
      <c r="F218" s="8" t="s">
        <v>2131</v>
      </c>
      <c r="G218" s="22" t="s">
        <v>2103</v>
      </c>
      <c r="H218" s="8">
        <v>1</v>
      </c>
      <c r="I218" s="55">
        <v>0</v>
      </c>
      <c r="J218" s="111">
        <v>1</v>
      </c>
      <c r="K218" s="55">
        <v>0</v>
      </c>
      <c r="L218" s="55">
        <v>10</v>
      </c>
      <c r="M218" s="55">
        <v>0</v>
      </c>
      <c r="N218" s="112" t="s">
        <v>874</v>
      </c>
      <c r="O218" s="81">
        <v>29.3</v>
      </c>
      <c r="P218" s="81">
        <v>23.5</v>
      </c>
      <c r="Q218" s="81">
        <v>30.8</v>
      </c>
      <c r="R218" s="81">
        <v>31.7</v>
      </c>
      <c r="S218" s="81">
        <v>25.700000000000003</v>
      </c>
      <c r="T218" s="81">
        <v>25.200000000000003</v>
      </c>
      <c r="U218" s="58"/>
      <c r="V218" s="81">
        <v>20.363280000000003</v>
      </c>
      <c r="W218" s="81">
        <v>17.766450000000003</v>
      </c>
      <c r="X218" s="113" t="s">
        <v>2098</v>
      </c>
      <c r="Z218" s="21"/>
    </row>
    <row r="219" spans="1:26" x14ac:dyDescent="0.25">
      <c r="A219" s="8"/>
      <c r="B219" s="8">
        <v>145</v>
      </c>
      <c r="C219" s="20" t="s">
        <v>351</v>
      </c>
      <c r="D219" s="20" t="s">
        <v>419</v>
      </c>
      <c r="E219" t="s">
        <v>172</v>
      </c>
      <c r="F219" s="8" t="s">
        <v>2131</v>
      </c>
      <c r="G219" s="22" t="s">
        <v>2103</v>
      </c>
      <c r="H219" s="8">
        <v>1</v>
      </c>
      <c r="I219" s="55">
        <v>0</v>
      </c>
      <c r="J219" s="111">
        <v>1</v>
      </c>
      <c r="K219" s="55">
        <v>0</v>
      </c>
      <c r="L219" s="55">
        <v>3</v>
      </c>
      <c r="M219" s="55">
        <v>0</v>
      </c>
      <c r="N219" s="112" t="s">
        <v>874</v>
      </c>
      <c r="O219" s="53">
        <v>11.4</v>
      </c>
      <c r="P219" s="53">
        <v>8</v>
      </c>
      <c r="Q219" s="53">
        <v>10.5</v>
      </c>
      <c r="R219" s="53">
        <v>11</v>
      </c>
      <c r="S219" s="53">
        <v>10</v>
      </c>
      <c r="T219" s="53">
        <v>9.4</v>
      </c>
      <c r="U219" s="58">
        <v>16</v>
      </c>
      <c r="V219" s="53">
        <v>8.0702400000000001</v>
      </c>
      <c r="W219" s="53">
        <v>7.1976900000000006</v>
      </c>
      <c r="X219" s="113" t="s">
        <v>2098</v>
      </c>
      <c r="Z219" s="21"/>
    </row>
    <row r="220" spans="1:26" x14ac:dyDescent="0.25">
      <c r="A220" s="8"/>
      <c r="B220" s="8">
        <v>145</v>
      </c>
      <c r="C220" s="20" t="s">
        <v>351</v>
      </c>
      <c r="D220" s="20" t="s">
        <v>420</v>
      </c>
      <c r="E220" t="s">
        <v>350</v>
      </c>
      <c r="F220" s="8" t="s">
        <v>2131</v>
      </c>
      <c r="G220" s="22" t="s">
        <v>2103</v>
      </c>
      <c r="H220" s="8">
        <v>1</v>
      </c>
      <c r="I220" s="55">
        <v>0</v>
      </c>
      <c r="J220" s="111">
        <v>1</v>
      </c>
      <c r="K220" s="55">
        <v>0</v>
      </c>
      <c r="L220" s="55">
        <v>4</v>
      </c>
      <c r="M220" s="55">
        <v>0</v>
      </c>
      <c r="N220" s="112" t="s">
        <v>874</v>
      </c>
      <c r="O220" s="53">
        <v>10.9</v>
      </c>
      <c r="P220" s="53">
        <v>8.1999999999999993</v>
      </c>
      <c r="Q220" s="53">
        <v>13</v>
      </c>
      <c r="R220" s="53">
        <v>13.2</v>
      </c>
      <c r="S220" s="53">
        <v>8.1</v>
      </c>
      <c r="T220" s="53">
        <v>7.7</v>
      </c>
      <c r="U220" s="58">
        <v>28</v>
      </c>
      <c r="V220" s="53">
        <v>4.2228000000000003</v>
      </c>
      <c r="W220" s="53">
        <v>4.82883</v>
      </c>
      <c r="X220" s="113" t="s">
        <v>2098</v>
      </c>
      <c r="Z220" s="21"/>
    </row>
    <row r="221" spans="1:26" x14ac:dyDescent="0.25">
      <c r="A221" s="8"/>
      <c r="B221" s="8">
        <v>145</v>
      </c>
      <c r="C221" s="20" t="s">
        <v>351</v>
      </c>
      <c r="D221" s="20" t="s">
        <v>185</v>
      </c>
      <c r="E221" t="s">
        <v>5</v>
      </c>
      <c r="F221" s="8" t="s">
        <v>2131</v>
      </c>
      <c r="G221" s="22" t="s">
        <v>2103</v>
      </c>
      <c r="H221" s="8">
        <v>1</v>
      </c>
      <c r="I221" s="55">
        <v>0</v>
      </c>
      <c r="J221" s="111">
        <v>1</v>
      </c>
      <c r="K221" s="55">
        <v>0</v>
      </c>
      <c r="L221" s="55">
        <v>2</v>
      </c>
      <c r="M221" s="55">
        <v>0</v>
      </c>
      <c r="N221" s="112" t="s">
        <v>874</v>
      </c>
      <c r="O221" s="53">
        <v>5.5</v>
      </c>
      <c r="P221" s="53">
        <v>5.8</v>
      </c>
      <c r="Q221" s="53">
        <v>5.8</v>
      </c>
      <c r="R221" s="53">
        <v>6</v>
      </c>
      <c r="S221" s="53">
        <v>6</v>
      </c>
      <c r="T221" s="53">
        <v>6.5</v>
      </c>
      <c r="U221" s="58">
        <v>43</v>
      </c>
      <c r="V221" s="81">
        <v>6.0057600000000004</v>
      </c>
      <c r="W221" s="53">
        <v>3.6444000000000001</v>
      </c>
      <c r="X221" s="113" t="s">
        <v>2098</v>
      </c>
      <c r="Z221" s="21"/>
    </row>
    <row r="222" spans="1:26" x14ac:dyDescent="0.25">
      <c r="A222" s="8"/>
      <c r="B222" s="8">
        <v>145</v>
      </c>
      <c r="C222" s="20" t="s">
        <v>351</v>
      </c>
      <c r="D222" s="20" t="s">
        <v>433</v>
      </c>
      <c r="E222" t="s">
        <v>51</v>
      </c>
      <c r="F222" s="8" t="s">
        <v>2131</v>
      </c>
      <c r="G222" s="22" t="s">
        <v>2103</v>
      </c>
      <c r="H222" s="8">
        <v>1</v>
      </c>
      <c r="I222" s="55">
        <v>0</v>
      </c>
      <c r="J222" s="111">
        <v>0</v>
      </c>
      <c r="K222" s="55">
        <v>0</v>
      </c>
      <c r="L222" s="55">
        <v>1</v>
      </c>
      <c r="M222" s="55">
        <v>0</v>
      </c>
      <c r="N222" s="112" t="s">
        <v>874</v>
      </c>
      <c r="O222" s="53">
        <v>1.5</v>
      </c>
      <c r="P222" s="53">
        <v>1.5</v>
      </c>
      <c r="Q222" s="53">
        <v>1.5</v>
      </c>
      <c r="R222" s="53">
        <v>1.5</v>
      </c>
      <c r="S222" s="53">
        <v>1.6</v>
      </c>
      <c r="T222" s="53">
        <v>1.6</v>
      </c>
      <c r="U222" s="58">
        <v>73</v>
      </c>
      <c r="V222" s="53">
        <v>2.0644800000000001</v>
      </c>
      <c r="W222" s="53">
        <v>2.0955299999999997</v>
      </c>
      <c r="X222" s="113" t="s">
        <v>2100</v>
      </c>
      <c r="Z222" s="21"/>
    </row>
    <row r="223" spans="1:26" x14ac:dyDescent="0.25">
      <c r="A223" s="8"/>
      <c r="B223" s="8">
        <v>145</v>
      </c>
      <c r="C223" s="20" t="s">
        <v>351</v>
      </c>
      <c r="D223" s="20" t="s">
        <v>185</v>
      </c>
      <c r="E223" t="s">
        <v>527</v>
      </c>
      <c r="F223" s="8" t="s">
        <v>2131</v>
      </c>
      <c r="G223" s="22" t="s">
        <v>2103</v>
      </c>
      <c r="H223" s="8"/>
      <c r="I223" s="55"/>
      <c r="J223" s="111"/>
      <c r="K223" s="55"/>
      <c r="L223" s="55"/>
      <c r="M223" s="55"/>
      <c r="N223" s="112"/>
      <c r="O223" s="53"/>
      <c r="P223" s="53"/>
      <c r="Q223" s="53"/>
      <c r="R223" s="53"/>
      <c r="S223" s="53"/>
      <c r="T223" s="53"/>
      <c r="U223" s="58">
        <v>137</v>
      </c>
      <c r="V223" s="53">
        <v>3.0028800000000002</v>
      </c>
      <c r="W223" s="53" t="s">
        <v>2154</v>
      </c>
      <c r="X223" s="113" t="s">
        <v>2100</v>
      </c>
      <c r="Z223" s="21"/>
    </row>
    <row r="224" spans="1:26" x14ac:dyDescent="0.25">
      <c r="A224" s="8"/>
      <c r="B224" s="8">
        <v>145</v>
      </c>
      <c r="C224" s="20" t="s">
        <v>351</v>
      </c>
      <c r="D224" s="20" t="s">
        <v>185</v>
      </c>
      <c r="E224" t="s">
        <v>525</v>
      </c>
      <c r="F224" s="8" t="s">
        <v>2131</v>
      </c>
      <c r="G224" s="22" t="s">
        <v>2103</v>
      </c>
      <c r="H224" s="8"/>
      <c r="I224" s="55"/>
      <c r="J224" s="111"/>
      <c r="K224" s="55"/>
      <c r="L224" s="55"/>
      <c r="M224" s="55"/>
      <c r="N224" s="112"/>
      <c r="O224" s="53"/>
      <c r="P224" s="53"/>
      <c r="Q224" s="53"/>
      <c r="R224" s="53"/>
      <c r="S224" s="53"/>
      <c r="T224" s="53"/>
      <c r="U224" s="58">
        <v>138</v>
      </c>
      <c r="V224" s="53">
        <v>3.0028800000000002</v>
      </c>
      <c r="W224" s="53" t="s">
        <v>2155</v>
      </c>
      <c r="X224" s="113" t="s">
        <v>2100</v>
      </c>
      <c r="Z224" s="21"/>
    </row>
    <row r="225" spans="1:26" x14ac:dyDescent="0.25">
      <c r="A225" s="8" t="s">
        <v>18</v>
      </c>
      <c r="B225" s="8">
        <v>146</v>
      </c>
      <c r="C225" s="20" t="s">
        <v>180</v>
      </c>
      <c r="D225" s="20" t="s">
        <v>180</v>
      </c>
      <c r="E225" t="s">
        <v>145</v>
      </c>
      <c r="F225" s="8" t="s">
        <v>2131</v>
      </c>
      <c r="G225" s="22" t="s">
        <v>635</v>
      </c>
      <c r="H225" s="8">
        <v>0</v>
      </c>
      <c r="I225" s="55">
        <v>0</v>
      </c>
      <c r="J225" s="111">
        <v>0</v>
      </c>
      <c r="K225" s="55">
        <v>1</v>
      </c>
      <c r="L225" s="55">
        <v>6</v>
      </c>
      <c r="M225" s="55">
        <v>0</v>
      </c>
      <c r="N225" s="112" t="s">
        <v>2087</v>
      </c>
      <c r="O225" s="53">
        <v>6.1</v>
      </c>
      <c r="P225" s="53">
        <v>6</v>
      </c>
      <c r="Q225" s="53">
        <v>11</v>
      </c>
      <c r="R225" s="53">
        <v>5.7</v>
      </c>
      <c r="S225" s="53">
        <v>3.5</v>
      </c>
      <c r="T225" s="53">
        <v>2.9</v>
      </c>
      <c r="U225" s="58"/>
      <c r="V225" s="81">
        <v>5.8180800000000001</v>
      </c>
      <c r="W225" s="81">
        <v>4.5555000000000003</v>
      </c>
      <c r="X225" s="113" t="s">
        <v>2100</v>
      </c>
      <c r="Z225" s="21"/>
    </row>
    <row r="226" spans="1:26" x14ac:dyDescent="0.25">
      <c r="A226" s="8"/>
      <c r="B226" s="8">
        <v>146</v>
      </c>
      <c r="C226" s="20" t="s">
        <v>180</v>
      </c>
      <c r="D226" s="20" t="s">
        <v>180</v>
      </c>
      <c r="E226" t="s">
        <v>52</v>
      </c>
      <c r="F226" s="8" t="s">
        <v>2131</v>
      </c>
      <c r="G226" s="22" t="s">
        <v>635</v>
      </c>
      <c r="H226" s="8" t="s">
        <v>2</v>
      </c>
      <c r="I226" s="55" t="s">
        <v>2</v>
      </c>
      <c r="J226" s="111" t="s">
        <v>2</v>
      </c>
      <c r="K226" s="55" t="s">
        <v>2</v>
      </c>
      <c r="L226" s="55" t="s">
        <v>2</v>
      </c>
      <c r="M226" s="55" t="s">
        <v>2</v>
      </c>
      <c r="N226" s="112" t="s">
        <v>2</v>
      </c>
      <c r="O226" s="53"/>
      <c r="P226" s="53"/>
      <c r="Q226" s="53" t="s">
        <v>2</v>
      </c>
      <c r="R226" s="53" t="s">
        <v>2</v>
      </c>
      <c r="S226" s="53" t="s">
        <v>2</v>
      </c>
      <c r="T226" s="53" t="s">
        <v>2</v>
      </c>
      <c r="U226" s="58">
        <v>67</v>
      </c>
      <c r="V226" s="53">
        <v>3.2844000000000002</v>
      </c>
      <c r="W226" s="53">
        <v>2.2777500000000002</v>
      </c>
      <c r="X226" s="113" t="s">
        <v>2100</v>
      </c>
      <c r="Z226" s="21"/>
    </row>
    <row r="227" spans="1:26" x14ac:dyDescent="0.25">
      <c r="A227" s="8"/>
      <c r="B227" s="8">
        <v>146</v>
      </c>
      <c r="C227" s="20" t="s">
        <v>180</v>
      </c>
      <c r="D227" s="20" t="s">
        <v>180</v>
      </c>
      <c r="E227" t="s">
        <v>71</v>
      </c>
      <c r="F227" s="8" t="s">
        <v>2131</v>
      </c>
      <c r="G227" s="22" t="s">
        <v>635</v>
      </c>
      <c r="H227" s="8" t="s">
        <v>2</v>
      </c>
      <c r="I227" s="55" t="s">
        <v>2</v>
      </c>
      <c r="J227" s="111" t="s">
        <v>2</v>
      </c>
      <c r="K227" s="55" t="s">
        <v>2</v>
      </c>
      <c r="L227" s="55" t="s">
        <v>2</v>
      </c>
      <c r="M227" s="55" t="s">
        <v>2</v>
      </c>
      <c r="N227" s="112" t="s">
        <v>2</v>
      </c>
      <c r="O227" s="53"/>
      <c r="P227" s="53"/>
      <c r="Q227" s="53" t="s">
        <v>2</v>
      </c>
      <c r="R227" s="53" t="s">
        <v>2</v>
      </c>
      <c r="S227" s="53" t="s">
        <v>2</v>
      </c>
      <c r="T227" s="53" t="s">
        <v>2</v>
      </c>
      <c r="U227" s="58">
        <v>66</v>
      </c>
      <c r="V227" s="53">
        <v>2.5336800000000004</v>
      </c>
      <c r="W227" s="53">
        <v>2.2777500000000002</v>
      </c>
      <c r="X227" s="113" t="s">
        <v>2100</v>
      </c>
      <c r="Z227" s="21"/>
    </row>
    <row r="228" spans="1:26" x14ac:dyDescent="0.25">
      <c r="A228" s="8" t="s">
        <v>18</v>
      </c>
      <c r="B228" s="8">
        <v>147</v>
      </c>
      <c r="C228" s="20" t="s">
        <v>341</v>
      </c>
      <c r="D228" s="20" t="s">
        <v>341</v>
      </c>
      <c r="E228" t="s">
        <v>567</v>
      </c>
      <c r="F228" s="8" t="s">
        <v>2131</v>
      </c>
      <c r="G228" s="22" t="s">
        <v>635</v>
      </c>
      <c r="H228" s="8">
        <v>0</v>
      </c>
      <c r="I228" s="55">
        <v>0</v>
      </c>
      <c r="J228" s="111">
        <v>0</v>
      </c>
      <c r="K228" s="55">
        <v>1</v>
      </c>
      <c r="L228" s="55">
        <v>12</v>
      </c>
      <c r="M228" s="55">
        <v>0</v>
      </c>
      <c r="N228" s="112" t="s">
        <v>2086</v>
      </c>
      <c r="O228" s="53">
        <v>1</v>
      </c>
      <c r="P228" s="53">
        <v>1</v>
      </c>
      <c r="Q228" s="53">
        <v>1</v>
      </c>
      <c r="R228" s="53">
        <v>0.8</v>
      </c>
      <c r="S228" s="53">
        <v>0.9</v>
      </c>
      <c r="T228" s="53">
        <v>1</v>
      </c>
      <c r="U228" s="58"/>
      <c r="V228" s="55"/>
      <c r="W228" s="53"/>
      <c r="X228" s="113" t="s">
        <v>2</v>
      </c>
      <c r="Z228" s="21"/>
    </row>
    <row r="229" spans="1:26" x14ac:dyDescent="0.25">
      <c r="A229" s="8" t="s">
        <v>18</v>
      </c>
      <c r="B229" s="8">
        <v>148</v>
      </c>
      <c r="C229" s="20" t="s">
        <v>224</v>
      </c>
      <c r="D229" s="20" t="s">
        <v>224</v>
      </c>
      <c r="E229" t="s">
        <v>13</v>
      </c>
      <c r="F229" s="8" t="s">
        <v>2131</v>
      </c>
      <c r="G229" s="22" t="s">
        <v>635</v>
      </c>
      <c r="H229" s="8">
        <v>0</v>
      </c>
      <c r="I229" s="55">
        <v>1</v>
      </c>
      <c r="J229" s="111">
        <v>0</v>
      </c>
      <c r="K229" s="55">
        <v>1</v>
      </c>
      <c r="L229" s="55">
        <v>4</v>
      </c>
      <c r="M229" s="55">
        <v>0</v>
      </c>
      <c r="N229" s="112" t="s">
        <v>2086</v>
      </c>
      <c r="O229" s="53">
        <v>2.5</v>
      </c>
      <c r="P229" s="53">
        <v>2.9</v>
      </c>
      <c r="Q229" s="53">
        <v>3.4</v>
      </c>
      <c r="R229" s="53">
        <v>3</v>
      </c>
      <c r="S229" s="53">
        <v>3.2</v>
      </c>
      <c r="T229" s="53">
        <v>3.5</v>
      </c>
      <c r="U229" s="58">
        <v>32</v>
      </c>
      <c r="V229" s="53">
        <v>4.6920000000000002</v>
      </c>
      <c r="W229" s="53">
        <v>4.4643900000000007</v>
      </c>
      <c r="X229" s="113" t="s">
        <v>2098</v>
      </c>
      <c r="Z229" s="21"/>
    </row>
    <row r="230" spans="1:26" x14ac:dyDescent="0.25">
      <c r="A230" s="8" t="s">
        <v>18</v>
      </c>
      <c r="B230" s="8">
        <v>149</v>
      </c>
      <c r="C230" s="20" t="s">
        <v>463</v>
      </c>
      <c r="D230" s="20" t="s">
        <v>276</v>
      </c>
      <c r="E230" t="s">
        <v>526</v>
      </c>
      <c r="F230" s="8" t="s">
        <v>2131</v>
      </c>
      <c r="G230" s="22" t="s">
        <v>635</v>
      </c>
      <c r="H230" s="8">
        <v>0</v>
      </c>
      <c r="I230" s="55">
        <v>1</v>
      </c>
      <c r="J230" s="111">
        <v>1</v>
      </c>
      <c r="K230" s="55">
        <v>0</v>
      </c>
      <c r="L230" s="55">
        <v>3</v>
      </c>
      <c r="M230" s="55">
        <v>0</v>
      </c>
      <c r="N230" s="112" t="s">
        <v>2086</v>
      </c>
      <c r="O230" s="53">
        <v>1.8</v>
      </c>
      <c r="P230" s="53">
        <v>1.8</v>
      </c>
      <c r="Q230" s="53">
        <v>1.2</v>
      </c>
      <c r="R230" s="53">
        <v>0.8</v>
      </c>
      <c r="S230" s="53">
        <v>0.8</v>
      </c>
      <c r="T230" s="53">
        <v>0.7</v>
      </c>
      <c r="U230" s="58"/>
      <c r="V230" s="55"/>
      <c r="W230" s="53"/>
      <c r="X230" s="113" t="s">
        <v>2</v>
      </c>
      <c r="Z230" s="21"/>
    </row>
    <row r="231" spans="1:26" x14ac:dyDescent="0.25">
      <c r="A231" s="8" t="s">
        <v>18</v>
      </c>
      <c r="B231" s="8">
        <v>150</v>
      </c>
      <c r="C231" s="20" t="s">
        <v>470</v>
      </c>
      <c r="D231" s="20" t="s">
        <v>169</v>
      </c>
      <c r="E231" t="s">
        <v>529</v>
      </c>
      <c r="F231" s="8" t="s">
        <v>2131</v>
      </c>
      <c r="G231" s="22" t="s">
        <v>635</v>
      </c>
      <c r="H231" s="8">
        <v>0</v>
      </c>
      <c r="I231" s="55">
        <v>1</v>
      </c>
      <c r="J231" s="111">
        <v>0</v>
      </c>
      <c r="K231" s="55">
        <v>0</v>
      </c>
      <c r="L231" s="55">
        <v>6</v>
      </c>
      <c r="M231" s="55">
        <v>0</v>
      </c>
      <c r="N231" s="112" t="s">
        <v>2086</v>
      </c>
      <c r="O231" s="53">
        <v>1.5</v>
      </c>
      <c r="P231" s="53">
        <v>1.5</v>
      </c>
      <c r="Q231" s="53">
        <v>1.5</v>
      </c>
      <c r="R231" s="53">
        <v>1.5</v>
      </c>
      <c r="S231" s="53">
        <v>1.1000000000000001</v>
      </c>
      <c r="T231" s="53">
        <v>1.1000000000000001</v>
      </c>
      <c r="U231" s="58"/>
      <c r="V231" s="55"/>
      <c r="W231" s="53"/>
      <c r="X231" s="113" t="s">
        <v>2</v>
      </c>
      <c r="Z231" s="21"/>
    </row>
    <row r="232" spans="1:26" x14ac:dyDescent="0.25">
      <c r="A232" s="8" t="s">
        <v>18</v>
      </c>
      <c r="B232" s="8">
        <v>151</v>
      </c>
      <c r="C232" s="20" t="s">
        <v>440</v>
      </c>
      <c r="D232" s="20" t="s">
        <v>311</v>
      </c>
      <c r="E232" t="s">
        <v>0</v>
      </c>
      <c r="F232" s="8" t="s">
        <v>2131</v>
      </c>
      <c r="G232" s="22" t="s">
        <v>635</v>
      </c>
      <c r="H232" s="8">
        <v>0</v>
      </c>
      <c r="I232" s="55">
        <v>1</v>
      </c>
      <c r="J232" s="111">
        <v>1</v>
      </c>
      <c r="K232" s="55">
        <v>0</v>
      </c>
      <c r="L232" s="55">
        <v>3</v>
      </c>
      <c r="M232" s="55">
        <v>0</v>
      </c>
      <c r="N232" s="112" t="s">
        <v>2109</v>
      </c>
      <c r="O232" s="53">
        <v>39.5</v>
      </c>
      <c r="P232" s="53">
        <v>36</v>
      </c>
      <c r="Q232" s="53">
        <v>33.5</v>
      </c>
      <c r="R232" s="53">
        <v>30</v>
      </c>
      <c r="S232" s="53">
        <v>27.5</v>
      </c>
      <c r="T232" s="53">
        <v>25</v>
      </c>
      <c r="U232" s="58">
        <v>1</v>
      </c>
      <c r="V232" s="53">
        <v>40.257359999999998</v>
      </c>
      <c r="W232" s="53">
        <v>42.91281</v>
      </c>
      <c r="X232" s="113" t="s">
        <v>2100</v>
      </c>
      <c r="Z232" s="21"/>
    </row>
    <row r="233" spans="1:26" x14ac:dyDescent="0.25">
      <c r="A233" s="8" t="s">
        <v>18</v>
      </c>
      <c r="B233" s="8">
        <v>152</v>
      </c>
      <c r="C233" s="20" t="s">
        <v>457</v>
      </c>
      <c r="D233" s="20" t="s">
        <v>245</v>
      </c>
      <c r="F233" s="8" t="s">
        <v>2131</v>
      </c>
      <c r="G233" s="22" t="s">
        <v>246</v>
      </c>
      <c r="H233" s="8">
        <v>1</v>
      </c>
      <c r="I233" s="55">
        <v>0</v>
      </c>
      <c r="J233" s="111">
        <v>0</v>
      </c>
      <c r="K233" s="55">
        <v>1</v>
      </c>
      <c r="L233" s="55">
        <v>15</v>
      </c>
      <c r="M233" s="55">
        <v>0</v>
      </c>
      <c r="N233" s="112" t="s">
        <v>38</v>
      </c>
      <c r="O233" s="53">
        <v>2.2000000000000002</v>
      </c>
      <c r="P233" s="53">
        <v>2.2000000000000002</v>
      </c>
      <c r="Q233" s="53">
        <v>2</v>
      </c>
      <c r="R233" s="53">
        <v>2</v>
      </c>
      <c r="S233" s="53">
        <v>2</v>
      </c>
      <c r="T233" s="53">
        <v>2</v>
      </c>
      <c r="U233" s="58"/>
      <c r="V233" s="55"/>
      <c r="W233" s="53"/>
      <c r="X233" s="113" t="s">
        <v>2</v>
      </c>
      <c r="Z233" s="21"/>
    </row>
    <row r="234" spans="1:26" x14ac:dyDescent="0.25">
      <c r="A234" s="8" t="s">
        <v>18</v>
      </c>
      <c r="B234" s="8">
        <v>153</v>
      </c>
      <c r="C234" s="20" t="s">
        <v>354</v>
      </c>
      <c r="D234" s="20" t="s">
        <v>426</v>
      </c>
      <c r="F234" s="8" t="s">
        <v>2131</v>
      </c>
      <c r="G234" s="22" t="s">
        <v>635</v>
      </c>
      <c r="H234" s="8">
        <v>0</v>
      </c>
      <c r="I234" s="55">
        <v>1</v>
      </c>
      <c r="J234" s="111">
        <v>0</v>
      </c>
      <c r="K234" s="55">
        <v>0</v>
      </c>
      <c r="L234" s="55">
        <v>5</v>
      </c>
      <c r="M234" s="55">
        <v>0</v>
      </c>
      <c r="N234" s="112" t="s">
        <v>2086</v>
      </c>
      <c r="O234" s="53">
        <v>4.0999999999999996</v>
      </c>
      <c r="P234" s="53">
        <v>3.8</v>
      </c>
      <c r="Q234" s="53">
        <v>4</v>
      </c>
      <c r="R234" s="53">
        <v>4</v>
      </c>
      <c r="S234" s="53">
        <v>2.4</v>
      </c>
      <c r="T234" s="53">
        <v>2.4</v>
      </c>
      <c r="U234" s="58"/>
      <c r="V234" s="55"/>
      <c r="W234" s="53"/>
      <c r="X234" s="113" t="s">
        <v>2</v>
      </c>
      <c r="Z234" s="21"/>
    </row>
    <row r="235" spans="1:26" x14ac:dyDescent="0.25">
      <c r="A235" s="8" t="s">
        <v>18</v>
      </c>
      <c r="B235" s="8">
        <v>154</v>
      </c>
      <c r="C235" s="20" t="s">
        <v>237</v>
      </c>
      <c r="D235" s="20" t="s">
        <v>236</v>
      </c>
      <c r="F235" s="8" t="s">
        <v>2131</v>
      </c>
      <c r="G235" s="22" t="s">
        <v>2104</v>
      </c>
      <c r="H235" s="8">
        <v>0</v>
      </c>
      <c r="I235" s="55">
        <v>0</v>
      </c>
      <c r="J235" s="111">
        <v>0</v>
      </c>
      <c r="K235" s="55">
        <v>0</v>
      </c>
      <c r="L235" s="55">
        <v>26</v>
      </c>
      <c r="M235" s="55">
        <v>0</v>
      </c>
      <c r="N235" s="112" t="s">
        <v>2087</v>
      </c>
      <c r="O235" s="53">
        <v>2.1</v>
      </c>
      <c r="P235" s="53">
        <v>2.4</v>
      </c>
      <c r="Q235" s="53">
        <v>2.4</v>
      </c>
      <c r="R235" s="53">
        <v>2.2000000000000002</v>
      </c>
      <c r="S235" s="53">
        <v>2.2000000000000002</v>
      </c>
      <c r="T235" s="53">
        <v>2.2000000000000002</v>
      </c>
      <c r="U235" s="58"/>
      <c r="V235" s="55"/>
      <c r="W235" s="53"/>
      <c r="X235" s="113" t="s">
        <v>2</v>
      </c>
      <c r="Z235" s="21"/>
    </row>
    <row r="236" spans="1:26" x14ac:dyDescent="0.25">
      <c r="A236" s="8" t="s">
        <v>18</v>
      </c>
      <c r="B236" s="8">
        <v>155</v>
      </c>
      <c r="C236" s="20" t="s">
        <v>361</v>
      </c>
      <c r="D236" s="20" t="s">
        <v>195</v>
      </c>
      <c r="F236" s="8" t="s">
        <v>2131</v>
      </c>
      <c r="G236" s="22" t="s">
        <v>635</v>
      </c>
      <c r="H236" s="8">
        <v>0</v>
      </c>
      <c r="I236" s="55">
        <v>1</v>
      </c>
      <c r="J236" s="111">
        <v>0</v>
      </c>
      <c r="K236" s="55">
        <v>0</v>
      </c>
      <c r="L236" s="55">
        <v>4</v>
      </c>
      <c r="M236" s="55">
        <v>0</v>
      </c>
      <c r="N236" s="112" t="s">
        <v>2086</v>
      </c>
      <c r="O236" s="53">
        <v>4.8</v>
      </c>
      <c r="P236" s="53">
        <v>4.5</v>
      </c>
      <c r="Q236" s="53">
        <v>3.9</v>
      </c>
      <c r="R236" s="53">
        <v>3.6</v>
      </c>
      <c r="S236" s="53">
        <v>3.8</v>
      </c>
      <c r="T236" s="53">
        <v>4</v>
      </c>
      <c r="U236" s="58"/>
      <c r="V236" s="81">
        <v>3.6597599999999999</v>
      </c>
      <c r="W236" s="81">
        <v>11.02431</v>
      </c>
      <c r="X236" s="113" t="s">
        <v>2100</v>
      </c>
      <c r="Z236" s="21"/>
    </row>
    <row r="237" spans="1:26" x14ac:dyDescent="0.25">
      <c r="A237" s="8"/>
      <c r="B237" s="8">
        <v>155</v>
      </c>
      <c r="C237" s="20" t="s">
        <v>361</v>
      </c>
      <c r="D237" s="20" t="s">
        <v>195</v>
      </c>
      <c r="E237" t="s">
        <v>530</v>
      </c>
      <c r="F237" s="8" t="s">
        <v>2131</v>
      </c>
      <c r="G237" s="22" t="s">
        <v>635</v>
      </c>
      <c r="H237" s="8" t="s">
        <v>2</v>
      </c>
      <c r="I237" s="55" t="s">
        <v>2</v>
      </c>
      <c r="J237" s="111" t="s">
        <v>2</v>
      </c>
      <c r="K237" s="55" t="s">
        <v>2</v>
      </c>
      <c r="L237" s="55" t="s">
        <v>2</v>
      </c>
      <c r="M237" s="55" t="s">
        <v>2</v>
      </c>
      <c r="N237" s="112" t="s">
        <v>2</v>
      </c>
      <c r="O237" s="53"/>
      <c r="P237" s="53"/>
      <c r="Q237" s="53" t="s">
        <v>2</v>
      </c>
      <c r="R237" s="53" t="s">
        <v>2</v>
      </c>
      <c r="S237" s="53" t="s">
        <v>2</v>
      </c>
      <c r="T237" s="53" t="s">
        <v>2</v>
      </c>
      <c r="U237" s="58">
        <v>26</v>
      </c>
      <c r="V237" s="53"/>
      <c r="W237" s="53">
        <v>5.1932700000000001</v>
      </c>
      <c r="X237" s="113" t="s">
        <v>2100</v>
      </c>
      <c r="Z237" s="21"/>
    </row>
    <row r="238" spans="1:26" x14ac:dyDescent="0.25">
      <c r="A238" s="8"/>
      <c r="B238" s="8">
        <v>155</v>
      </c>
      <c r="C238" s="20" t="s">
        <v>361</v>
      </c>
      <c r="D238" s="20" t="s">
        <v>195</v>
      </c>
      <c r="E238" t="s">
        <v>31</v>
      </c>
      <c r="F238" s="8" t="s">
        <v>2131</v>
      </c>
      <c r="G238" s="22" t="s">
        <v>635</v>
      </c>
      <c r="H238" s="8" t="s">
        <v>2</v>
      </c>
      <c r="I238" s="55" t="s">
        <v>2</v>
      </c>
      <c r="J238" s="111" t="s">
        <v>2</v>
      </c>
      <c r="K238" s="55" t="s">
        <v>2</v>
      </c>
      <c r="L238" s="55" t="s">
        <v>2</v>
      </c>
      <c r="M238" s="55" t="s">
        <v>2</v>
      </c>
      <c r="N238" s="112" t="s">
        <v>2</v>
      </c>
      <c r="O238" s="53"/>
      <c r="P238" s="53"/>
      <c r="Q238" s="53" t="s">
        <v>2</v>
      </c>
      <c r="R238" s="53" t="s">
        <v>2</v>
      </c>
      <c r="S238" s="53" t="s">
        <v>2</v>
      </c>
      <c r="T238" s="53" t="s">
        <v>2</v>
      </c>
      <c r="U238" s="58">
        <v>19</v>
      </c>
      <c r="V238" s="53">
        <v>3.6597599999999999</v>
      </c>
      <c r="W238" s="53">
        <v>5.8310400000000007</v>
      </c>
      <c r="X238" s="113" t="s">
        <v>2100</v>
      </c>
      <c r="Z238" s="21"/>
    </row>
    <row r="239" spans="1:26" x14ac:dyDescent="0.25">
      <c r="A239" s="8" t="s">
        <v>18</v>
      </c>
      <c r="B239" s="8">
        <v>156</v>
      </c>
      <c r="C239" s="20" t="s">
        <v>19</v>
      </c>
      <c r="D239" s="20" t="s">
        <v>428</v>
      </c>
      <c r="E239" t="s">
        <v>4</v>
      </c>
      <c r="F239" s="8" t="s">
        <v>2110</v>
      </c>
      <c r="G239" s="22" t="s">
        <v>635</v>
      </c>
      <c r="H239" s="8">
        <v>0</v>
      </c>
      <c r="I239" s="55">
        <v>1</v>
      </c>
      <c r="J239" s="111">
        <v>1</v>
      </c>
      <c r="K239" s="55">
        <v>0</v>
      </c>
      <c r="L239" s="55">
        <v>1</v>
      </c>
      <c r="M239" s="55">
        <v>1</v>
      </c>
      <c r="N239" s="112" t="s">
        <v>2094</v>
      </c>
      <c r="O239" s="53">
        <v>3.5</v>
      </c>
      <c r="P239" s="53">
        <v>2.6</v>
      </c>
      <c r="Q239" s="53">
        <v>10.9</v>
      </c>
      <c r="R239" s="53">
        <v>6.2</v>
      </c>
      <c r="S239" s="53">
        <v>3</v>
      </c>
      <c r="T239" s="53">
        <v>1.5</v>
      </c>
      <c r="U239" s="58"/>
      <c r="V239" s="55"/>
      <c r="W239" s="53"/>
      <c r="X239" s="113" t="s">
        <v>2</v>
      </c>
      <c r="Z239" s="21"/>
    </row>
    <row r="240" spans="1:26" x14ac:dyDescent="0.25">
      <c r="A240" s="8" t="s">
        <v>18</v>
      </c>
      <c r="B240" s="8">
        <v>157</v>
      </c>
      <c r="C240" s="20" t="s">
        <v>303</v>
      </c>
      <c r="D240" s="20" t="s">
        <v>303</v>
      </c>
      <c r="F240" s="8" t="s">
        <v>2131</v>
      </c>
      <c r="G240" s="22" t="s">
        <v>635</v>
      </c>
      <c r="H240" s="8">
        <v>0</v>
      </c>
      <c r="I240" s="55">
        <v>0</v>
      </c>
      <c r="J240" s="111">
        <v>0</v>
      </c>
      <c r="K240" s="55">
        <v>0</v>
      </c>
      <c r="L240" s="55">
        <v>3</v>
      </c>
      <c r="M240" s="55">
        <v>0</v>
      </c>
      <c r="N240" s="112" t="s">
        <v>2087</v>
      </c>
      <c r="O240" s="53">
        <v>1.4</v>
      </c>
      <c r="P240" s="53">
        <v>1.4</v>
      </c>
      <c r="Q240" s="53">
        <v>1.3</v>
      </c>
      <c r="R240" s="53">
        <v>1.3</v>
      </c>
      <c r="S240" s="53">
        <v>1.4</v>
      </c>
      <c r="T240" s="53">
        <v>1.2</v>
      </c>
      <c r="U240" s="58"/>
      <c r="V240" s="81">
        <v>2.6275200000000001</v>
      </c>
      <c r="W240" s="81">
        <v>3.0066300000000004</v>
      </c>
      <c r="X240" s="113" t="s">
        <v>2100</v>
      </c>
      <c r="Z240" s="21"/>
    </row>
    <row r="241" spans="1:26" x14ac:dyDescent="0.25">
      <c r="A241" s="8"/>
      <c r="B241" s="8">
        <v>157</v>
      </c>
      <c r="C241" s="20" t="s">
        <v>303</v>
      </c>
      <c r="D241" s="20" t="s">
        <v>303</v>
      </c>
      <c r="E241" t="s">
        <v>53</v>
      </c>
      <c r="F241" s="8" t="s">
        <v>2131</v>
      </c>
      <c r="G241" s="22" t="s">
        <v>635</v>
      </c>
      <c r="H241" s="8" t="s">
        <v>2</v>
      </c>
      <c r="I241" s="55" t="s">
        <v>2</v>
      </c>
      <c r="J241" s="111" t="s">
        <v>2</v>
      </c>
      <c r="K241" s="55" t="s">
        <v>2</v>
      </c>
      <c r="L241" s="55" t="s">
        <v>2</v>
      </c>
      <c r="M241" s="55" t="s">
        <v>2</v>
      </c>
      <c r="N241" s="112" t="s">
        <v>2</v>
      </c>
      <c r="O241" s="53"/>
      <c r="P241" s="53"/>
      <c r="Q241" s="53" t="s">
        <v>2</v>
      </c>
      <c r="R241" s="53" t="s">
        <v>2</v>
      </c>
      <c r="S241" s="53" t="s">
        <v>2</v>
      </c>
      <c r="T241" s="53" t="s">
        <v>2</v>
      </c>
      <c r="U241" s="58">
        <v>91</v>
      </c>
      <c r="V241" s="53"/>
      <c r="W241" s="53">
        <v>1.54887</v>
      </c>
      <c r="X241" s="113" t="s">
        <v>2100</v>
      </c>
      <c r="Z241" s="21"/>
    </row>
    <row r="242" spans="1:26" x14ac:dyDescent="0.25">
      <c r="A242" s="8"/>
      <c r="B242" s="8">
        <v>157</v>
      </c>
      <c r="C242" s="20" t="s">
        <v>303</v>
      </c>
      <c r="D242" s="20" t="s">
        <v>303</v>
      </c>
      <c r="E242" t="s">
        <v>54</v>
      </c>
      <c r="F242" s="8" t="s">
        <v>2131</v>
      </c>
      <c r="G242" s="22" t="s">
        <v>635</v>
      </c>
      <c r="H242" s="8" t="s">
        <v>2</v>
      </c>
      <c r="I242" s="55" t="s">
        <v>2</v>
      </c>
      <c r="J242" s="111" t="s">
        <v>2</v>
      </c>
      <c r="K242" s="55" t="s">
        <v>2</v>
      </c>
      <c r="L242" s="55" t="s">
        <v>2</v>
      </c>
      <c r="M242" s="55" t="s">
        <v>2</v>
      </c>
      <c r="N242" s="112" t="s">
        <v>2</v>
      </c>
      <c r="O242" s="53"/>
      <c r="P242" s="53"/>
      <c r="Q242" s="53" t="s">
        <v>2</v>
      </c>
      <c r="R242" s="53" t="s">
        <v>2</v>
      </c>
      <c r="S242" s="53" t="s">
        <v>2</v>
      </c>
      <c r="T242" s="53" t="s">
        <v>2</v>
      </c>
      <c r="U242" s="58">
        <v>92</v>
      </c>
      <c r="V242" s="53">
        <v>2.6275200000000001</v>
      </c>
      <c r="W242" s="53">
        <v>1.4577600000000002</v>
      </c>
      <c r="X242" s="113" t="s">
        <v>2100</v>
      </c>
      <c r="Z242" s="21"/>
    </row>
    <row r="243" spans="1:26" x14ac:dyDescent="0.25">
      <c r="A243" s="8" t="s">
        <v>18</v>
      </c>
      <c r="B243" s="8">
        <v>158</v>
      </c>
      <c r="C243" s="20" t="s">
        <v>182</v>
      </c>
      <c r="D243" s="20" t="s">
        <v>560</v>
      </c>
      <c r="F243" s="8" t="s">
        <v>2131</v>
      </c>
      <c r="G243" s="22" t="s">
        <v>635</v>
      </c>
      <c r="H243" s="8">
        <v>0</v>
      </c>
      <c r="I243" s="55">
        <v>0</v>
      </c>
      <c r="J243" s="111">
        <v>0</v>
      </c>
      <c r="K243" s="55">
        <v>1</v>
      </c>
      <c r="L243" s="55">
        <v>100</v>
      </c>
      <c r="M243" s="55">
        <v>0</v>
      </c>
      <c r="N243" s="112" t="s">
        <v>2087</v>
      </c>
      <c r="O243" s="53">
        <v>7.5</v>
      </c>
      <c r="P243" s="53">
        <v>5.8</v>
      </c>
      <c r="Q243" s="53">
        <v>7.8</v>
      </c>
      <c r="R243" s="53">
        <v>6.2</v>
      </c>
      <c r="S243" s="53">
        <v>5</v>
      </c>
      <c r="T243" s="53" t="s">
        <v>116</v>
      </c>
      <c r="U243" s="58"/>
      <c r="V243" s="55"/>
      <c r="W243" s="53"/>
      <c r="X243" s="113" t="s">
        <v>2</v>
      </c>
      <c r="Z243" s="21"/>
    </row>
    <row r="244" spans="1:26" x14ac:dyDescent="0.25">
      <c r="A244" s="8" t="s">
        <v>18</v>
      </c>
      <c r="B244" s="8">
        <v>159</v>
      </c>
      <c r="C244" s="20" t="s">
        <v>238</v>
      </c>
      <c r="D244" s="20" t="s">
        <v>238</v>
      </c>
      <c r="F244" s="8" t="s">
        <v>2131</v>
      </c>
      <c r="G244" s="22" t="s">
        <v>635</v>
      </c>
      <c r="H244" s="8">
        <v>0</v>
      </c>
      <c r="I244" s="55">
        <v>1</v>
      </c>
      <c r="J244" s="111">
        <v>0</v>
      </c>
      <c r="K244" s="55">
        <v>0</v>
      </c>
      <c r="L244" s="55">
        <v>3</v>
      </c>
      <c r="M244" s="55">
        <v>0</v>
      </c>
      <c r="N244" s="112" t="s">
        <v>874</v>
      </c>
      <c r="O244" s="53">
        <v>2.5</v>
      </c>
      <c r="P244" s="53">
        <v>2.4</v>
      </c>
      <c r="Q244" s="53">
        <v>2.7</v>
      </c>
      <c r="R244" s="53">
        <v>1.9</v>
      </c>
      <c r="S244" s="53">
        <v>2.4</v>
      </c>
      <c r="T244" s="53">
        <v>2.1</v>
      </c>
      <c r="U244" s="58"/>
      <c r="V244" s="81">
        <v>2.2521599999999999</v>
      </c>
      <c r="W244" s="81">
        <v>2.3688600000000002</v>
      </c>
      <c r="X244" s="113" t="s">
        <v>2100</v>
      </c>
      <c r="Z244" s="21"/>
    </row>
    <row r="245" spans="1:26" x14ac:dyDescent="0.25">
      <c r="A245" s="8"/>
      <c r="B245" s="8">
        <v>159</v>
      </c>
      <c r="C245" s="20" t="s">
        <v>238</v>
      </c>
      <c r="D245" s="20" t="s">
        <v>238</v>
      </c>
      <c r="E245" t="s">
        <v>510</v>
      </c>
      <c r="F245" s="8" t="s">
        <v>2131</v>
      </c>
      <c r="G245" s="22" t="s">
        <v>635</v>
      </c>
      <c r="H245" s="8" t="s">
        <v>2</v>
      </c>
      <c r="I245" s="55" t="s">
        <v>2</v>
      </c>
      <c r="J245" s="111" t="s">
        <v>2</v>
      </c>
      <c r="K245" s="55" t="s">
        <v>2</v>
      </c>
      <c r="L245" s="55" t="s">
        <v>2</v>
      </c>
      <c r="M245" s="55" t="s">
        <v>2</v>
      </c>
      <c r="N245" s="112" t="s">
        <v>2</v>
      </c>
      <c r="O245" s="53"/>
      <c r="P245" s="53"/>
      <c r="Q245" s="53" t="s">
        <v>2</v>
      </c>
      <c r="R245" s="53" t="s">
        <v>2</v>
      </c>
      <c r="S245" s="53" t="s">
        <v>2</v>
      </c>
      <c r="T245" s="53" t="s">
        <v>2</v>
      </c>
      <c r="U245" s="58">
        <v>108</v>
      </c>
      <c r="V245" s="53">
        <v>1.12608</v>
      </c>
      <c r="W245" s="53">
        <v>1.1844300000000001</v>
      </c>
      <c r="X245" s="113" t="s">
        <v>2100</v>
      </c>
      <c r="Z245" s="21"/>
    </row>
    <row r="246" spans="1:26" x14ac:dyDescent="0.25">
      <c r="A246" s="8"/>
      <c r="B246" s="8">
        <v>159</v>
      </c>
      <c r="C246" s="20" t="s">
        <v>238</v>
      </c>
      <c r="D246" s="20" t="s">
        <v>238</v>
      </c>
      <c r="E246" t="s">
        <v>511</v>
      </c>
      <c r="F246" s="8" t="s">
        <v>2131</v>
      </c>
      <c r="G246" s="22" t="s">
        <v>635</v>
      </c>
      <c r="H246" s="8" t="s">
        <v>2</v>
      </c>
      <c r="I246" s="55" t="s">
        <v>2</v>
      </c>
      <c r="J246" s="111" t="s">
        <v>2</v>
      </c>
      <c r="K246" s="55" t="s">
        <v>2</v>
      </c>
      <c r="L246" s="55" t="s">
        <v>2</v>
      </c>
      <c r="M246" s="55" t="s">
        <v>2</v>
      </c>
      <c r="N246" s="112" t="s">
        <v>2</v>
      </c>
      <c r="O246" s="53"/>
      <c r="P246" s="53"/>
      <c r="Q246" s="53" t="s">
        <v>2</v>
      </c>
      <c r="R246" s="53" t="s">
        <v>2</v>
      </c>
      <c r="S246" s="53" t="s">
        <v>2</v>
      </c>
      <c r="T246" s="53" t="s">
        <v>2</v>
      </c>
      <c r="U246" s="58">
        <v>109</v>
      </c>
      <c r="V246" s="53">
        <v>1.12608</v>
      </c>
      <c r="W246" s="53">
        <v>1.1844300000000001</v>
      </c>
      <c r="X246" s="113" t="s">
        <v>2100</v>
      </c>
      <c r="Z246" s="21"/>
    </row>
    <row r="247" spans="1:26" x14ac:dyDescent="0.25">
      <c r="A247" s="8" t="s">
        <v>18</v>
      </c>
      <c r="B247" s="8">
        <v>160</v>
      </c>
      <c r="C247" s="20" t="s">
        <v>268</v>
      </c>
      <c r="D247" s="20" t="s">
        <v>267</v>
      </c>
      <c r="E247" t="s">
        <v>103</v>
      </c>
      <c r="F247" s="8" t="s">
        <v>2131</v>
      </c>
      <c r="G247" s="22" t="s">
        <v>635</v>
      </c>
      <c r="H247" s="8">
        <v>0</v>
      </c>
      <c r="I247" s="55">
        <v>1</v>
      </c>
      <c r="J247" s="111">
        <v>0</v>
      </c>
      <c r="K247" s="55">
        <v>0</v>
      </c>
      <c r="L247" s="55">
        <v>1</v>
      </c>
      <c r="M247" s="55">
        <v>1</v>
      </c>
      <c r="N247" s="112" t="s">
        <v>2091</v>
      </c>
      <c r="O247" s="53">
        <v>2.2000000000000002</v>
      </c>
      <c r="P247" s="53">
        <v>2</v>
      </c>
      <c r="Q247" s="53">
        <v>1.5</v>
      </c>
      <c r="R247" s="53">
        <v>0.9</v>
      </c>
      <c r="S247" s="53">
        <v>1</v>
      </c>
      <c r="T247" s="53">
        <v>1</v>
      </c>
      <c r="U247" s="58">
        <v>115</v>
      </c>
      <c r="V247" s="53">
        <v>1.03224</v>
      </c>
      <c r="W247" s="53">
        <v>1.0933200000000001</v>
      </c>
      <c r="X247" s="113" t="s">
        <v>2100</v>
      </c>
      <c r="Z247" s="21"/>
    </row>
    <row r="248" spans="1:26" x14ac:dyDescent="0.25">
      <c r="A248" s="8" t="s">
        <v>18</v>
      </c>
      <c r="B248" s="8">
        <v>161</v>
      </c>
      <c r="C248" s="20" t="s">
        <v>184</v>
      </c>
      <c r="D248" s="20" t="s">
        <v>184</v>
      </c>
      <c r="F248" s="8" t="s">
        <v>2131</v>
      </c>
      <c r="G248" s="22" t="s">
        <v>635</v>
      </c>
      <c r="H248" s="8">
        <v>0</v>
      </c>
      <c r="I248" s="55">
        <v>0</v>
      </c>
      <c r="J248" s="111">
        <v>0</v>
      </c>
      <c r="K248" s="55">
        <v>0</v>
      </c>
      <c r="L248" s="55">
        <v>20</v>
      </c>
      <c r="M248" s="55">
        <v>0</v>
      </c>
      <c r="N248" s="112" t="s">
        <v>2086</v>
      </c>
      <c r="O248" s="53">
        <v>6.5</v>
      </c>
      <c r="P248" s="53">
        <v>5.8</v>
      </c>
      <c r="Q248" s="53">
        <v>5.3</v>
      </c>
      <c r="R248" s="53">
        <v>5</v>
      </c>
      <c r="S248" s="53">
        <v>4.8</v>
      </c>
      <c r="T248" s="53">
        <v>4.5</v>
      </c>
      <c r="U248" s="58"/>
      <c r="V248" s="55"/>
      <c r="W248" s="53"/>
      <c r="X248" s="113" t="s">
        <v>2</v>
      </c>
      <c r="Z248" s="21"/>
    </row>
    <row r="249" spans="1:26" x14ac:dyDescent="0.25">
      <c r="A249" s="8" t="s">
        <v>18</v>
      </c>
      <c r="B249" s="8">
        <v>162</v>
      </c>
      <c r="C249" s="20" t="s">
        <v>454</v>
      </c>
      <c r="D249" s="20" t="s">
        <v>429</v>
      </c>
      <c r="F249" s="8" t="s">
        <v>2131</v>
      </c>
      <c r="G249" s="22" t="s">
        <v>635</v>
      </c>
      <c r="H249" s="8">
        <v>0</v>
      </c>
      <c r="I249" s="55">
        <v>1</v>
      </c>
      <c r="J249" s="111">
        <v>0</v>
      </c>
      <c r="K249" s="55">
        <v>0</v>
      </c>
      <c r="L249" s="55">
        <v>10</v>
      </c>
      <c r="M249" s="55">
        <v>0</v>
      </c>
      <c r="N249" s="112" t="s">
        <v>2086</v>
      </c>
      <c r="O249" s="53">
        <v>2.5</v>
      </c>
      <c r="P249" s="53">
        <v>2.4</v>
      </c>
      <c r="Q249" s="53">
        <v>2.2000000000000002</v>
      </c>
      <c r="R249" s="53">
        <v>2.1</v>
      </c>
      <c r="S249" s="53">
        <v>2</v>
      </c>
      <c r="T249" s="53">
        <v>1.9</v>
      </c>
      <c r="U249" s="58">
        <v>18</v>
      </c>
      <c r="V249" s="81">
        <v>5.3488800000000003</v>
      </c>
      <c r="W249" s="53">
        <v>5.9221500000000002</v>
      </c>
      <c r="X249" s="113" t="s">
        <v>2098</v>
      </c>
      <c r="Z249" s="21"/>
    </row>
    <row r="250" spans="1:26" x14ac:dyDescent="0.25">
      <c r="A250" s="8"/>
      <c r="B250" s="8">
        <v>162</v>
      </c>
      <c r="C250" s="20" t="s">
        <v>454</v>
      </c>
      <c r="D250" s="20" t="s">
        <v>429</v>
      </c>
      <c r="E250" t="s">
        <v>16</v>
      </c>
      <c r="F250" s="8" t="s">
        <v>2131</v>
      </c>
      <c r="G250" s="22" t="s">
        <v>635</v>
      </c>
      <c r="H250" s="8"/>
      <c r="I250" s="55"/>
      <c r="J250" s="111"/>
      <c r="K250" s="55"/>
      <c r="L250" s="55"/>
      <c r="M250" s="55"/>
      <c r="N250" s="112"/>
      <c r="O250" s="53"/>
      <c r="P250" s="53"/>
      <c r="Q250" s="53"/>
      <c r="R250" s="53"/>
      <c r="S250" s="53"/>
      <c r="T250" s="53"/>
      <c r="U250" s="58">
        <v>143</v>
      </c>
      <c r="V250" s="53">
        <v>1.12608</v>
      </c>
      <c r="W250" s="53" t="s">
        <v>2156</v>
      </c>
      <c r="X250" s="113" t="s">
        <v>2098</v>
      </c>
      <c r="Z250" s="21"/>
    </row>
    <row r="251" spans="1:26" x14ac:dyDescent="0.25">
      <c r="A251" s="8"/>
      <c r="B251" s="8">
        <v>162</v>
      </c>
      <c r="C251" s="20" t="s">
        <v>454</v>
      </c>
      <c r="D251" s="20" t="s">
        <v>429</v>
      </c>
      <c r="E251" t="s">
        <v>531</v>
      </c>
      <c r="F251" s="8" t="s">
        <v>2131</v>
      </c>
      <c r="G251" s="22" t="s">
        <v>635</v>
      </c>
      <c r="H251" s="8"/>
      <c r="I251" s="55"/>
      <c r="J251" s="111"/>
      <c r="K251" s="55"/>
      <c r="L251" s="55"/>
      <c r="M251" s="55"/>
      <c r="N251" s="112"/>
      <c r="O251" s="53"/>
      <c r="P251" s="53"/>
      <c r="Q251" s="53"/>
      <c r="R251" s="53"/>
      <c r="S251" s="53"/>
      <c r="T251" s="53"/>
      <c r="U251" s="58">
        <v>139</v>
      </c>
      <c r="V251" s="53">
        <v>2.5336800000000004</v>
      </c>
      <c r="W251" s="53" t="s">
        <v>2156</v>
      </c>
      <c r="X251" s="113" t="s">
        <v>2100</v>
      </c>
      <c r="Z251" s="21"/>
    </row>
    <row r="252" spans="1:26" x14ac:dyDescent="0.25">
      <c r="A252" s="8"/>
      <c r="B252" s="8">
        <v>162</v>
      </c>
      <c r="C252" s="20" t="s">
        <v>454</v>
      </c>
      <c r="D252" s="20" t="s">
        <v>429</v>
      </c>
      <c r="E252" t="s">
        <v>2144</v>
      </c>
      <c r="F252" s="8" t="s">
        <v>2131</v>
      </c>
      <c r="G252" s="22" t="s">
        <v>635</v>
      </c>
      <c r="H252" s="8"/>
      <c r="I252" s="55"/>
      <c r="J252" s="111"/>
      <c r="K252" s="55"/>
      <c r="L252" s="55"/>
      <c r="M252" s="55"/>
      <c r="N252" s="112"/>
      <c r="O252" s="53"/>
      <c r="P252" s="53"/>
      <c r="Q252" s="53"/>
      <c r="R252" s="53"/>
      <c r="S252" s="53"/>
      <c r="T252" s="53"/>
      <c r="U252" s="58">
        <v>142</v>
      </c>
      <c r="V252" s="53">
        <v>1.68912</v>
      </c>
      <c r="W252" s="53" t="s">
        <v>2156</v>
      </c>
      <c r="X252" s="113" t="s">
        <v>2100</v>
      </c>
      <c r="Z252" s="21"/>
    </row>
    <row r="253" spans="1:26" x14ac:dyDescent="0.25">
      <c r="A253" s="8" t="s">
        <v>18</v>
      </c>
      <c r="B253" s="8">
        <v>163</v>
      </c>
      <c r="C253" s="20" t="s">
        <v>556</v>
      </c>
      <c r="D253" s="20" t="s">
        <v>2222</v>
      </c>
      <c r="F253" s="8" t="s">
        <v>2146</v>
      </c>
      <c r="G253" s="22" t="s">
        <v>635</v>
      </c>
      <c r="H253" s="8">
        <v>0</v>
      </c>
      <c r="I253" s="55">
        <v>1</v>
      </c>
      <c r="J253" s="111">
        <v>1</v>
      </c>
      <c r="K253" s="55">
        <v>0</v>
      </c>
      <c r="L253" s="55">
        <v>2</v>
      </c>
      <c r="M253" s="55">
        <v>0</v>
      </c>
      <c r="N253" s="112" t="s">
        <v>2088</v>
      </c>
      <c r="O253" s="81">
        <v>1.2</v>
      </c>
      <c r="P253" s="81">
        <v>1</v>
      </c>
      <c r="Q253" s="81">
        <v>1.6</v>
      </c>
      <c r="R253" s="81">
        <v>1.9</v>
      </c>
      <c r="S253" s="81">
        <v>1.9</v>
      </c>
      <c r="T253" s="81">
        <v>1.6</v>
      </c>
      <c r="U253" s="58"/>
      <c r="V253" s="81"/>
      <c r="W253" s="81">
        <v>1.9133100000000001</v>
      </c>
      <c r="X253" s="113"/>
      <c r="Z253" s="21"/>
    </row>
    <row r="254" spans="1:26" x14ac:dyDescent="0.25">
      <c r="A254" s="8"/>
      <c r="B254" s="8">
        <v>163</v>
      </c>
      <c r="C254" s="20" t="s">
        <v>556</v>
      </c>
      <c r="D254" s="20" t="s">
        <v>216</v>
      </c>
      <c r="E254" t="s">
        <v>89</v>
      </c>
      <c r="F254" s="8" t="s">
        <v>2146</v>
      </c>
      <c r="G254" s="22" t="s">
        <v>635</v>
      </c>
      <c r="H254" s="8"/>
      <c r="I254" s="55"/>
      <c r="J254" s="111"/>
      <c r="K254" s="55"/>
      <c r="L254" s="55"/>
      <c r="M254" s="55"/>
      <c r="N254" s="112"/>
      <c r="O254" s="53">
        <v>0.6</v>
      </c>
      <c r="P254" s="53">
        <v>0.5</v>
      </c>
      <c r="Q254" s="53">
        <v>0.8</v>
      </c>
      <c r="R254" s="53">
        <v>0.9</v>
      </c>
      <c r="S254" s="53">
        <v>0.9</v>
      </c>
      <c r="T254" s="53">
        <v>0.7</v>
      </c>
      <c r="U254" s="58">
        <v>131</v>
      </c>
      <c r="V254" s="53"/>
      <c r="W254" s="53">
        <v>0.91110000000000002</v>
      </c>
      <c r="X254" s="113" t="s">
        <v>2100</v>
      </c>
      <c r="Z254" s="21"/>
    </row>
    <row r="255" spans="1:26" x14ac:dyDescent="0.25">
      <c r="A255" s="8"/>
      <c r="B255" s="8">
        <v>163</v>
      </c>
      <c r="C255" s="20" t="s">
        <v>556</v>
      </c>
      <c r="D255" s="20" t="s">
        <v>556</v>
      </c>
      <c r="E255" t="s">
        <v>101</v>
      </c>
      <c r="F255" s="8" t="s">
        <v>2146</v>
      </c>
      <c r="G255" s="22" t="s">
        <v>635</v>
      </c>
      <c r="H255" s="8" t="s">
        <v>2</v>
      </c>
      <c r="I255" s="55" t="s">
        <v>2</v>
      </c>
      <c r="J255" s="111" t="s">
        <v>2</v>
      </c>
      <c r="K255" s="55" t="s">
        <v>2</v>
      </c>
      <c r="L255" s="55" t="s">
        <v>2</v>
      </c>
      <c r="M255" s="55" t="s">
        <v>2</v>
      </c>
      <c r="N255" s="112" t="s">
        <v>2</v>
      </c>
      <c r="O255" s="53">
        <v>0.6</v>
      </c>
      <c r="P255" s="53">
        <v>0.5</v>
      </c>
      <c r="Q255" s="53">
        <v>0.8</v>
      </c>
      <c r="R255" s="53">
        <v>1</v>
      </c>
      <c r="S255" s="53">
        <v>1</v>
      </c>
      <c r="T255" s="53">
        <v>0.9</v>
      </c>
      <c r="U255" s="58">
        <v>126</v>
      </c>
      <c r="V255" s="55"/>
      <c r="W255" s="53">
        <v>1.00221</v>
      </c>
      <c r="X255" s="113" t="s">
        <v>2100</v>
      </c>
      <c r="Z255" s="21"/>
    </row>
    <row r="256" spans="1:26" x14ac:dyDescent="0.25">
      <c r="A256" s="8" t="s">
        <v>18</v>
      </c>
      <c r="B256" s="8">
        <v>164</v>
      </c>
      <c r="C256" s="20" t="s">
        <v>557</v>
      </c>
      <c r="D256" s="20" t="s">
        <v>423</v>
      </c>
      <c r="E256" t="s">
        <v>6</v>
      </c>
      <c r="F256" s="8" t="s">
        <v>2110</v>
      </c>
      <c r="G256" s="22" t="s">
        <v>635</v>
      </c>
      <c r="H256" s="8">
        <v>1</v>
      </c>
      <c r="I256" s="55">
        <v>0</v>
      </c>
      <c r="J256" s="111">
        <v>0</v>
      </c>
      <c r="K256" s="55">
        <v>0</v>
      </c>
      <c r="L256" s="55">
        <v>1</v>
      </c>
      <c r="M256" s="55">
        <v>1</v>
      </c>
      <c r="N256" s="112" t="s">
        <v>2092</v>
      </c>
      <c r="O256" s="53">
        <v>9.3000000000000007</v>
      </c>
      <c r="P256" s="53">
        <v>7.5</v>
      </c>
      <c r="Q256" s="53">
        <v>6.8</v>
      </c>
      <c r="R256" s="53">
        <v>5.5</v>
      </c>
      <c r="S256" s="53">
        <v>5.7</v>
      </c>
      <c r="T256" s="53">
        <v>5.5</v>
      </c>
      <c r="U256" s="58">
        <v>11</v>
      </c>
      <c r="V256" s="53">
        <v>8.0702400000000001</v>
      </c>
      <c r="W256" s="53">
        <v>9.0198900000000002</v>
      </c>
      <c r="X256" s="113" t="s">
        <v>2098</v>
      </c>
      <c r="Z256" s="21"/>
    </row>
    <row r="257" spans="1:26" x14ac:dyDescent="0.25">
      <c r="A257" s="8" t="s">
        <v>18</v>
      </c>
      <c r="B257" s="8">
        <v>165</v>
      </c>
      <c r="C257" s="20" t="s">
        <v>479</v>
      </c>
      <c r="D257" s="20" t="s">
        <v>323</v>
      </c>
      <c r="E257" t="s">
        <v>87</v>
      </c>
      <c r="F257" s="8" t="s">
        <v>2131</v>
      </c>
      <c r="G257" s="22" t="s">
        <v>635</v>
      </c>
      <c r="H257" s="8">
        <v>0</v>
      </c>
      <c r="I257" s="55">
        <v>0</v>
      </c>
      <c r="J257" s="111">
        <v>0</v>
      </c>
      <c r="K257" s="55">
        <v>0</v>
      </c>
      <c r="L257" s="55">
        <v>4</v>
      </c>
      <c r="M257" s="55">
        <v>0</v>
      </c>
      <c r="N257" s="112" t="s">
        <v>2087</v>
      </c>
      <c r="O257" s="53">
        <v>1.2</v>
      </c>
      <c r="P257" s="53">
        <v>1.2</v>
      </c>
      <c r="Q257" s="53">
        <v>1.4</v>
      </c>
      <c r="R257" s="53">
        <v>1.4</v>
      </c>
      <c r="S257" s="53">
        <v>1</v>
      </c>
      <c r="T257" s="53">
        <v>0.9</v>
      </c>
      <c r="U257" s="58">
        <v>130</v>
      </c>
      <c r="V257" s="53"/>
      <c r="W257" s="53">
        <v>0.91110000000000002</v>
      </c>
      <c r="X257" s="113" t="s">
        <v>2100</v>
      </c>
      <c r="Z257" s="21"/>
    </row>
    <row r="258" spans="1:26" x14ac:dyDescent="0.25">
      <c r="A258" s="8" t="s">
        <v>18</v>
      </c>
      <c r="B258" s="8">
        <v>166</v>
      </c>
      <c r="C258" s="20" t="s">
        <v>558</v>
      </c>
      <c r="D258" s="20" t="s">
        <v>431</v>
      </c>
      <c r="F258" s="8" t="s">
        <v>2131</v>
      </c>
      <c r="G258" s="22" t="s">
        <v>2102</v>
      </c>
      <c r="H258" s="8">
        <v>1</v>
      </c>
      <c r="I258" s="55">
        <v>0</v>
      </c>
      <c r="J258" s="111">
        <v>0</v>
      </c>
      <c r="K258" s="55">
        <v>0</v>
      </c>
      <c r="L258" s="55">
        <v>5</v>
      </c>
      <c r="M258" s="55">
        <v>1</v>
      </c>
      <c r="N258" s="112" t="s">
        <v>2143</v>
      </c>
      <c r="O258" s="53">
        <v>1.9</v>
      </c>
      <c r="P258" s="53">
        <v>2</v>
      </c>
      <c r="Q258" s="53">
        <v>2</v>
      </c>
      <c r="R258" s="53">
        <v>1.7</v>
      </c>
      <c r="S258" s="53">
        <v>1.5</v>
      </c>
      <c r="T258" s="53" t="s">
        <v>116</v>
      </c>
      <c r="U258" s="58"/>
      <c r="V258" s="55"/>
      <c r="W258" s="53"/>
      <c r="X258" s="113" t="s">
        <v>2</v>
      </c>
      <c r="Z258" s="21"/>
    </row>
    <row r="259" spans="1:26" x14ac:dyDescent="0.25">
      <c r="A259" s="8" t="s">
        <v>18</v>
      </c>
      <c r="B259" s="8">
        <v>167</v>
      </c>
      <c r="C259" s="20" t="s">
        <v>360</v>
      </c>
      <c r="D259" s="20" t="s">
        <v>421</v>
      </c>
      <c r="F259" s="8" t="s">
        <v>2131</v>
      </c>
      <c r="G259" s="22" t="s">
        <v>635</v>
      </c>
      <c r="H259" s="8">
        <v>0</v>
      </c>
      <c r="I259" s="55">
        <v>0</v>
      </c>
      <c r="J259" s="111">
        <v>0</v>
      </c>
      <c r="K259" s="55">
        <v>0</v>
      </c>
      <c r="L259" s="55">
        <v>13</v>
      </c>
      <c r="M259" s="55">
        <v>0</v>
      </c>
      <c r="N259" s="112" t="s">
        <v>2087</v>
      </c>
      <c r="O259" s="81">
        <v>15.3</v>
      </c>
      <c r="P259" s="81">
        <v>15.1</v>
      </c>
      <c r="Q259" s="81">
        <v>15.1</v>
      </c>
      <c r="R259" s="81">
        <v>14.899999999999999</v>
      </c>
      <c r="S259" s="81">
        <v>23</v>
      </c>
      <c r="T259" s="81">
        <v>15.9</v>
      </c>
      <c r="U259" s="58"/>
      <c r="V259" s="81">
        <v>13.51296</v>
      </c>
      <c r="W259" s="81">
        <v>9.2932199999999998</v>
      </c>
      <c r="X259" s="113" t="s">
        <v>2100</v>
      </c>
      <c r="Z259" s="21"/>
    </row>
    <row r="260" spans="1:26" x14ac:dyDescent="0.25">
      <c r="A260" s="8"/>
      <c r="B260" s="8">
        <v>167</v>
      </c>
      <c r="C260" s="20" t="s">
        <v>360</v>
      </c>
      <c r="D260" s="20" t="s">
        <v>421</v>
      </c>
      <c r="E260" t="s">
        <v>628</v>
      </c>
      <c r="F260" s="8" t="s">
        <v>2131</v>
      </c>
      <c r="G260" s="22" t="s">
        <v>635</v>
      </c>
      <c r="H260" s="8" t="s">
        <v>2</v>
      </c>
      <c r="I260" s="55" t="s">
        <v>2</v>
      </c>
      <c r="J260" s="111" t="s">
        <v>2</v>
      </c>
      <c r="K260" s="55" t="s">
        <v>2</v>
      </c>
      <c r="L260" s="55" t="s">
        <v>2</v>
      </c>
      <c r="M260" s="55" t="s">
        <v>2</v>
      </c>
      <c r="N260" s="112" t="s">
        <v>2</v>
      </c>
      <c r="O260" s="53">
        <v>7.7</v>
      </c>
      <c r="P260" s="53">
        <v>7.5</v>
      </c>
      <c r="Q260" s="53">
        <v>7.5</v>
      </c>
      <c r="R260" s="53">
        <v>7.3</v>
      </c>
      <c r="S260" s="53">
        <v>7.5</v>
      </c>
      <c r="T260" s="53" t="s">
        <v>116</v>
      </c>
      <c r="U260" s="58"/>
      <c r="V260" s="55"/>
      <c r="W260" s="53"/>
      <c r="X260" s="113" t="s">
        <v>2</v>
      </c>
      <c r="Z260" s="21"/>
    </row>
    <row r="261" spans="1:26" x14ac:dyDescent="0.25">
      <c r="A261" s="8"/>
      <c r="B261" s="8">
        <v>167</v>
      </c>
      <c r="C261" s="20" t="s">
        <v>360</v>
      </c>
      <c r="D261" s="20" t="s">
        <v>421</v>
      </c>
      <c r="E261" t="s">
        <v>358</v>
      </c>
      <c r="F261" s="8" t="s">
        <v>2131</v>
      </c>
      <c r="G261" s="22" t="s">
        <v>635</v>
      </c>
      <c r="H261" s="8" t="s">
        <v>2</v>
      </c>
      <c r="I261" s="55" t="s">
        <v>2</v>
      </c>
      <c r="J261" s="111" t="s">
        <v>2</v>
      </c>
      <c r="K261" s="55" t="s">
        <v>2</v>
      </c>
      <c r="L261" s="55" t="s">
        <v>2</v>
      </c>
      <c r="M261" s="55" t="s">
        <v>2</v>
      </c>
      <c r="N261" s="112" t="s">
        <v>2</v>
      </c>
      <c r="O261" s="53">
        <v>3.8</v>
      </c>
      <c r="P261" s="53">
        <v>3.8</v>
      </c>
      <c r="Q261" s="53">
        <v>3.8</v>
      </c>
      <c r="R261" s="53">
        <v>3.8</v>
      </c>
      <c r="S261" s="53">
        <v>8</v>
      </c>
      <c r="T261" s="53">
        <v>8.5</v>
      </c>
      <c r="U261" s="58"/>
      <c r="V261" s="55"/>
      <c r="W261" s="53"/>
      <c r="X261" s="113" t="s">
        <v>2</v>
      </c>
      <c r="Z261" s="21"/>
    </row>
    <row r="262" spans="1:26" x14ac:dyDescent="0.25">
      <c r="A262" s="8"/>
      <c r="B262" s="8">
        <v>167</v>
      </c>
      <c r="C262" s="20" t="s">
        <v>360</v>
      </c>
      <c r="D262" s="20" t="s">
        <v>421</v>
      </c>
      <c r="E262" t="s">
        <v>359</v>
      </c>
      <c r="F262" s="8" t="s">
        <v>2131</v>
      </c>
      <c r="G262" s="22" t="s">
        <v>635</v>
      </c>
      <c r="H262" s="8" t="s">
        <v>2</v>
      </c>
      <c r="I262" s="55" t="s">
        <v>2</v>
      </c>
      <c r="J262" s="111" t="s">
        <v>2</v>
      </c>
      <c r="K262" s="55" t="s">
        <v>2</v>
      </c>
      <c r="L262" s="55" t="s">
        <v>2</v>
      </c>
      <c r="M262" s="55" t="s">
        <v>2</v>
      </c>
      <c r="N262" s="112" t="s">
        <v>2</v>
      </c>
      <c r="O262" s="53">
        <v>3.8</v>
      </c>
      <c r="P262" s="53">
        <v>3.8</v>
      </c>
      <c r="Q262" s="53">
        <v>3.8</v>
      </c>
      <c r="R262" s="53">
        <v>3.8</v>
      </c>
      <c r="S262" s="53">
        <v>7.5</v>
      </c>
      <c r="T262" s="53">
        <v>7.4</v>
      </c>
      <c r="U262" s="58"/>
      <c r="V262" s="55"/>
      <c r="W262" s="53"/>
      <c r="X262" s="113" t="s">
        <v>2</v>
      </c>
      <c r="Z262" s="21"/>
    </row>
    <row r="263" spans="1:26" x14ac:dyDescent="0.25">
      <c r="A263" s="8"/>
      <c r="B263" s="8">
        <v>167</v>
      </c>
      <c r="C263" s="20" t="s">
        <v>360</v>
      </c>
      <c r="D263" s="20" t="s">
        <v>421</v>
      </c>
      <c r="E263" t="s">
        <v>29</v>
      </c>
      <c r="F263" s="8" t="s">
        <v>2131</v>
      </c>
      <c r="G263" s="22" t="s">
        <v>635</v>
      </c>
      <c r="H263" s="8" t="s">
        <v>2</v>
      </c>
      <c r="I263" s="55" t="s">
        <v>2</v>
      </c>
      <c r="J263" s="111" t="s">
        <v>2</v>
      </c>
      <c r="K263" s="55" t="s">
        <v>2</v>
      </c>
      <c r="L263" s="55" t="s">
        <v>2</v>
      </c>
      <c r="M263" s="55" t="s">
        <v>2</v>
      </c>
      <c r="N263" s="112" t="s">
        <v>2</v>
      </c>
      <c r="O263" s="53"/>
      <c r="P263" s="53"/>
      <c r="Q263" s="53" t="s">
        <v>2</v>
      </c>
      <c r="R263" s="53" t="s">
        <v>2</v>
      </c>
      <c r="S263" s="53" t="s">
        <v>2</v>
      </c>
      <c r="T263" s="53" t="s">
        <v>2</v>
      </c>
      <c r="U263" s="58">
        <v>40</v>
      </c>
      <c r="V263" s="53">
        <v>5.72424</v>
      </c>
      <c r="W263" s="53">
        <v>3.6444000000000001</v>
      </c>
      <c r="X263" s="113" t="s">
        <v>2100</v>
      </c>
      <c r="Z263" s="21"/>
    </row>
    <row r="264" spans="1:26" x14ac:dyDescent="0.25">
      <c r="A264" s="8"/>
      <c r="B264" s="8">
        <v>167</v>
      </c>
      <c r="C264" s="20" t="s">
        <v>360</v>
      </c>
      <c r="D264" s="20" t="s">
        <v>421</v>
      </c>
      <c r="E264" t="s">
        <v>30</v>
      </c>
      <c r="F264" s="8" t="s">
        <v>2131</v>
      </c>
      <c r="G264" s="22" t="s">
        <v>635</v>
      </c>
      <c r="H264" s="8" t="s">
        <v>2</v>
      </c>
      <c r="I264" s="55" t="s">
        <v>2</v>
      </c>
      <c r="J264" s="111" t="s">
        <v>2</v>
      </c>
      <c r="K264" s="55" t="s">
        <v>2</v>
      </c>
      <c r="L264" s="55" t="s">
        <v>2</v>
      </c>
      <c r="M264" s="55" t="s">
        <v>2</v>
      </c>
      <c r="N264" s="112" t="s">
        <v>2</v>
      </c>
      <c r="O264" s="53"/>
      <c r="P264" s="53"/>
      <c r="Q264" s="53" t="s">
        <v>2</v>
      </c>
      <c r="R264" s="53" t="s">
        <v>2</v>
      </c>
      <c r="S264" s="53" t="s">
        <v>2</v>
      </c>
      <c r="T264" s="53" t="s">
        <v>2</v>
      </c>
      <c r="U264" s="58">
        <v>41</v>
      </c>
      <c r="V264" s="53">
        <v>5.72424</v>
      </c>
      <c r="W264" s="53">
        <v>3.6444000000000001</v>
      </c>
      <c r="X264" s="113" t="s">
        <v>2100</v>
      </c>
      <c r="Z264" s="21"/>
    </row>
    <row r="265" spans="1:26" x14ac:dyDescent="0.25">
      <c r="A265" s="8"/>
      <c r="B265" s="8">
        <v>167</v>
      </c>
      <c r="C265" s="20" t="s">
        <v>360</v>
      </c>
      <c r="D265" s="20" t="s">
        <v>421</v>
      </c>
      <c r="E265" t="s">
        <v>76</v>
      </c>
      <c r="F265" s="8" t="s">
        <v>2131</v>
      </c>
      <c r="G265" s="22" t="s">
        <v>635</v>
      </c>
      <c r="H265" s="8" t="s">
        <v>2</v>
      </c>
      <c r="I265" s="55" t="s">
        <v>2</v>
      </c>
      <c r="J265" s="111" t="s">
        <v>2</v>
      </c>
      <c r="K265" s="55" t="s">
        <v>2</v>
      </c>
      <c r="L265" s="55" t="s">
        <v>2</v>
      </c>
      <c r="M265" s="55" t="s">
        <v>2</v>
      </c>
      <c r="N265" s="112" t="s">
        <v>2</v>
      </c>
      <c r="O265" s="53"/>
      <c r="P265" s="53"/>
      <c r="Q265" s="53" t="s">
        <v>2</v>
      </c>
      <c r="R265" s="53" t="s">
        <v>2</v>
      </c>
      <c r="S265" s="53" t="s">
        <v>2</v>
      </c>
      <c r="T265" s="53" t="s">
        <v>2</v>
      </c>
      <c r="U265" s="58">
        <v>119</v>
      </c>
      <c r="V265" s="53">
        <v>1.03224</v>
      </c>
      <c r="W265" s="53">
        <v>1.00221</v>
      </c>
      <c r="X265" s="113" t="s">
        <v>2100</v>
      </c>
      <c r="Z265" s="21"/>
    </row>
    <row r="266" spans="1:26" x14ac:dyDescent="0.25">
      <c r="A266" s="8"/>
      <c r="B266" s="8">
        <v>167</v>
      </c>
      <c r="C266" s="20" t="s">
        <v>360</v>
      </c>
      <c r="D266" s="20" t="s">
        <v>421</v>
      </c>
      <c r="E266" t="s">
        <v>75</v>
      </c>
      <c r="F266" s="8" t="s">
        <v>2131</v>
      </c>
      <c r="G266" s="22" t="s">
        <v>635</v>
      </c>
      <c r="H266" s="8" t="s">
        <v>2</v>
      </c>
      <c r="I266" s="55" t="s">
        <v>2</v>
      </c>
      <c r="J266" s="111" t="s">
        <v>2</v>
      </c>
      <c r="K266" s="55" t="s">
        <v>2</v>
      </c>
      <c r="L266" s="55" t="s">
        <v>2</v>
      </c>
      <c r="M266" s="55" t="s">
        <v>2</v>
      </c>
      <c r="N266" s="112" t="s">
        <v>2</v>
      </c>
      <c r="O266" s="53"/>
      <c r="P266" s="53"/>
      <c r="Q266" s="53" t="s">
        <v>2</v>
      </c>
      <c r="R266" s="53" t="s">
        <v>2</v>
      </c>
      <c r="S266" s="53" t="s">
        <v>2</v>
      </c>
      <c r="T266" s="53" t="s">
        <v>2</v>
      </c>
      <c r="U266" s="58">
        <v>120</v>
      </c>
      <c r="V266" s="53">
        <v>1.03224</v>
      </c>
      <c r="W266" s="53">
        <v>1.00221</v>
      </c>
      <c r="X266" s="113" t="s">
        <v>2100</v>
      </c>
      <c r="Z266" s="21"/>
    </row>
    <row r="267" spans="1:26" x14ac:dyDescent="0.25">
      <c r="A267" s="8" t="s">
        <v>18</v>
      </c>
      <c r="B267" s="8">
        <v>168</v>
      </c>
      <c r="C267" s="20" t="s">
        <v>443</v>
      </c>
      <c r="D267" s="20" t="s">
        <v>196</v>
      </c>
      <c r="E267" t="s">
        <v>532</v>
      </c>
      <c r="F267" s="8" t="s">
        <v>2110</v>
      </c>
      <c r="G267" s="22" t="s">
        <v>635</v>
      </c>
      <c r="H267" s="8">
        <v>0</v>
      </c>
      <c r="I267" s="55">
        <v>1</v>
      </c>
      <c r="J267" s="111">
        <v>1</v>
      </c>
      <c r="K267" s="55">
        <v>0</v>
      </c>
      <c r="L267" s="55">
        <v>2</v>
      </c>
      <c r="M267" s="55">
        <v>1</v>
      </c>
      <c r="N267" s="112" t="s">
        <v>2093</v>
      </c>
      <c r="O267" s="53">
        <v>3.8</v>
      </c>
      <c r="P267" s="53">
        <v>4.5</v>
      </c>
      <c r="Q267" s="53">
        <v>6.9</v>
      </c>
      <c r="R267" s="53">
        <v>4</v>
      </c>
      <c r="S267" s="53">
        <v>2.2999999999999998</v>
      </c>
      <c r="T267" s="53">
        <v>2.1</v>
      </c>
      <c r="U267" s="58">
        <v>17</v>
      </c>
      <c r="V267" s="53">
        <v>4.5043199999999999</v>
      </c>
      <c r="W267" s="53">
        <v>6.2865900000000003</v>
      </c>
      <c r="X267" s="113" t="s">
        <v>2100</v>
      </c>
      <c r="Z267" s="21"/>
    </row>
    <row r="268" spans="1:26" x14ac:dyDescent="0.25">
      <c r="A268" s="8" t="s">
        <v>18</v>
      </c>
      <c r="B268" s="8">
        <v>169</v>
      </c>
      <c r="C268" s="20" t="s">
        <v>352</v>
      </c>
      <c r="D268" s="20" t="s">
        <v>186</v>
      </c>
      <c r="E268" t="s">
        <v>629</v>
      </c>
      <c r="F268" s="8" t="s">
        <v>2131</v>
      </c>
      <c r="G268" s="22" t="s">
        <v>635</v>
      </c>
      <c r="H268" s="8">
        <v>0</v>
      </c>
      <c r="I268" s="55">
        <v>1</v>
      </c>
      <c r="J268" s="111">
        <v>0</v>
      </c>
      <c r="K268" s="55">
        <v>0</v>
      </c>
      <c r="L268" s="55">
        <v>12</v>
      </c>
      <c r="M268" s="55">
        <v>0</v>
      </c>
      <c r="N268" s="112" t="s">
        <v>2086</v>
      </c>
      <c r="O268" s="81">
        <v>4.7</v>
      </c>
      <c r="P268" s="81">
        <v>4.7</v>
      </c>
      <c r="Q268" s="81">
        <v>5.0999999999999996</v>
      </c>
      <c r="R268" s="81">
        <v>5.3</v>
      </c>
      <c r="S268" s="81">
        <v>5</v>
      </c>
      <c r="T268" s="81">
        <v>5</v>
      </c>
      <c r="U268" s="58"/>
      <c r="V268" s="81">
        <v>6.28728</v>
      </c>
      <c r="W268" s="81">
        <v>6.0132600000000007</v>
      </c>
      <c r="X268" s="113" t="s">
        <v>2100</v>
      </c>
      <c r="Z268" s="21"/>
    </row>
    <row r="269" spans="1:26" x14ac:dyDescent="0.25">
      <c r="A269" s="8"/>
      <c r="B269" s="8">
        <v>169</v>
      </c>
      <c r="C269" s="20" t="s">
        <v>352</v>
      </c>
      <c r="D269" s="20" t="s">
        <v>186</v>
      </c>
      <c r="E269" t="s">
        <v>40</v>
      </c>
      <c r="F269" s="8" t="s">
        <v>2131</v>
      </c>
      <c r="G269" s="22" t="s">
        <v>635</v>
      </c>
      <c r="H269" s="8" t="s">
        <v>2</v>
      </c>
      <c r="I269" s="55" t="s">
        <v>2</v>
      </c>
      <c r="J269" s="111" t="s">
        <v>2</v>
      </c>
      <c r="K269" s="55" t="s">
        <v>2</v>
      </c>
      <c r="L269" s="55" t="s">
        <v>2</v>
      </c>
      <c r="M269" s="55" t="s">
        <v>2</v>
      </c>
      <c r="N269" s="112" t="s">
        <v>2</v>
      </c>
      <c r="O269" s="53"/>
      <c r="P269" s="53"/>
      <c r="Q269" s="53" t="s">
        <v>2</v>
      </c>
      <c r="R269" s="53" t="s">
        <v>2</v>
      </c>
      <c r="S269" s="53" t="s">
        <v>2</v>
      </c>
      <c r="T269" s="53" t="s">
        <v>2</v>
      </c>
      <c r="U269" s="58">
        <v>35</v>
      </c>
      <c r="V269" s="53">
        <v>4.1289600000000002</v>
      </c>
      <c r="W269" s="53">
        <v>4.0088400000000002</v>
      </c>
      <c r="X269" s="113" t="s">
        <v>2100</v>
      </c>
      <c r="Z269" s="21"/>
    </row>
    <row r="270" spans="1:26" x14ac:dyDescent="0.25">
      <c r="A270" s="8"/>
      <c r="B270" s="8">
        <v>169</v>
      </c>
      <c r="C270" s="20" t="s">
        <v>352</v>
      </c>
      <c r="D270" s="20" t="s">
        <v>186</v>
      </c>
      <c r="E270" t="s">
        <v>47</v>
      </c>
      <c r="F270" s="8" t="s">
        <v>2131</v>
      </c>
      <c r="G270" s="22" t="s">
        <v>635</v>
      </c>
      <c r="H270" s="8" t="s">
        <v>2</v>
      </c>
      <c r="I270" s="55" t="s">
        <v>2</v>
      </c>
      <c r="J270" s="111" t="s">
        <v>2</v>
      </c>
      <c r="K270" s="55" t="s">
        <v>2</v>
      </c>
      <c r="L270" s="55" t="s">
        <v>2</v>
      </c>
      <c r="M270" s="55" t="s">
        <v>2</v>
      </c>
      <c r="N270" s="112" t="s">
        <v>2</v>
      </c>
      <c r="O270" s="53"/>
      <c r="P270" s="53"/>
      <c r="Q270" s="53" t="s">
        <v>2</v>
      </c>
      <c r="R270" s="53" t="s">
        <v>2</v>
      </c>
      <c r="S270" s="53" t="s">
        <v>2</v>
      </c>
      <c r="T270" s="53" t="s">
        <v>2</v>
      </c>
      <c r="U270" s="58">
        <v>77</v>
      </c>
      <c r="V270" s="53">
        <v>2.1583199999999998</v>
      </c>
      <c r="W270" s="53">
        <v>2.0044200000000001</v>
      </c>
      <c r="X270" s="113" t="s">
        <v>2100</v>
      </c>
      <c r="Z270" s="21"/>
    </row>
    <row r="271" spans="1:26" x14ac:dyDescent="0.25">
      <c r="A271" s="8" t="s">
        <v>18</v>
      </c>
      <c r="B271" s="8">
        <v>170</v>
      </c>
      <c r="C271" s="20" t="s">
        <v>498</v>
      </c>
      <c r="D271" s="20" t="s">
        <v>437</v>
      </c>
      <c r="E271" t="s">
        <v>533</v>
      </c>
      <c r="F271" s="8" t="s">
        <v>2131</v>
      </c>
      <c r="G271" s="22" t="s">
        <v>635</v>
      </c>
      <c r="H271" s="8">
        <v>0</v>
      </c>
      <c r="I271" s="55">
        <v>1</v>
      </c>
      <c r="J271" s="111">
        <v>0</v>
      </c>
      <c r="K271" s="55">
        <v>1</v>
      </c>
      <c r="L271" s="55">
        <v>3</v>
      </c>
      <c r="M271" s="55">
        <v>0</v>
      </c>
      <c r="N271" s="112" t="s">
        <v>2086</v>
      </c>
      <c r="O271" s="53">
        <v>1.2</v>
      </c>
      <c r="P271" s="53">
        <v>1.2</v>
      </c>
      <c r="Q271" s="53">
        <v>1</v>
      </c>
      <c r="R271" s="53">
        <v>1.1000000000000001</v>
      </c>
      <c r="S271" s="53">
        <v>1.1000000000000001</v>
      </c>
      <c r="T271" s="53">
        <v>1.1000000000000001</v>
      </c>
      <c r="U271" s="58"/>
      <c r="V271" s="55"/>
      <c r="W271" s="53"/>
      <c r="X271" s="113" t="s">
        <v>2</v>
      </c>
      <c r="Z271" s="21"/>
    </row>
    <row r="272" spans="1:26" x14ac:dyDescent="0.25">
      <c r="A272" s="8" t="s">
        <v>18</v>
      </c>
      <c r="B272" s="8">
        <v>171</v>
      </c>
      <c r="C272" s="20" t="s">
        <v>201</v>
      </c>
      <c r="D272" s="20" t="s">
        <v>201</v>
      </c>
      <c r="F272" s="8" t="s">
        <v>2131</v>
      </c>
      <c r="G272" s="22" t="s">
        <v>635</v>
      </c>
      <c r="H272" s="8">
        <v>0</v>
      </c>
      <c r="I272" s="55">
        <v>1</v>
      </c>
      <c r="J272" s="111">
        <v>1</v>
      </c>
      <c r="K272" s="55">
        <v>0</v>
      </c>
      <c r="L272" s="55">
        <v>4</v>
      </c>
      <c r="M272" s="55">
        <v>0</v>
      </c>
      <c r="N272" s="112" t="s">
        <v>2086</v>
      </c>
      <c r="O272" s="81">
        <v>3.8</v>
      </c>
      <c r="P272" s="81">
        <v>4</v>
      </c>
      <c r="Q272" s="81">
        <v>3.2</v>
      </c>
      <c r="R272" s="81">
        <v>2.4</v>
      </c>
      <c r="S272" s="81">
        <v>3.4</v>
      </c>
      <c r="T272" s="81">
        <v>3</v>
      </c>
      <c r="U272" s="58"/>
      <c r="V272" s="81">
        <v>2.4398400000000002</v>
      </c>
      <c r="W272" s="81">
        <v>3.0977399999999999</v>
      </c>
      <c r="X272" s="113" t="s">
        <v>2100</v>
      </c>
      <c r="Z272" s="21"/>
    </row>
    <row r="273" spans="1:26" x14ac:dyDescent="0.25">
      <c r="A273" s="8"/>
      <c r="B273" s="8">
        <v>171</v>
      </c>
      <c r="C273" s="20" t="s">
        <v>201</v>
      </c>
      <c r="D273" s="20" t="s">
        <v>201</v>
      </c>
      <c r="E273" t="s">
        <v>98</v>
      </c>
      <c r="F273" s="8" t="s">
        <v>2131</v>
      </c>
      <c r="G273" s="22" t="s">
        <v>635</v>
      </c>
      <c r="H273" s="8" t="s">
        <v>2</v>
      </c>
      <c r="I273" s="55" t="s">
        <v>2</v>
      </c>
      <c r="J273" s="111" t="s">
        <v>2</v>
      </c>
      <c r="K273" s="55" t="s">
        <v>2</v>
      </c>
      <c r="L273" s="55" t="s">
        <v>2</v>
      </c>
      <c r="M273" s="55" t="s">
        <v>2</v>
      </c>
      <c r="N273" s="112" t="s">
        <v>2</v>
      </c>
      <c r="O273" s="53">
        <v>1.9</v>
      </c>
      <c r="P273" s="53">
        <v>2</v>
      </c>
      <c r="Q273" s="53">
        <v>1.6</v>
      </c>
      <c r="R273" s="53">
        <v>1.2</v>
      </c>
      <c r="S273" s="53">
        <v>1.7</v>
      </c>
      <c r="T273" s="53">
        <v>1.5</v>
      </c>
      <c r="U273" s="58"/>
      <c r="V273" s="55"/>
      <c r="W273" s="53"/>
      <c r="X273" s="113" t="s">
        <v>2</v>
      </c>
      <c r="Z273" s="21"/>
    </row>
    <row r="274" spans="1:26" x14ac:dyDescent="0.25">
      <c r="A274" s="8"/>
      <c r="B274" s="8">
        <v>171</v>
      </c>
      <c r="C274" s="20" t="s">
        <v>201</v>
      </c>
      <c r="D274" s="20" t="s">
        <v>201</v>
      </c>
      <c r="E274" t="s">
        <v>99</v>
      </c>
      <c r="F274" s="8" t="s">
        <v>2131</v>
      </c>
      <c r="G274" s="22" t="s">
        <v>635</v>
      </c>
      <c r="H274" s="8" t="s">
        <v>2</v>
      </c>
      <c r="I274" s="55" t="s">
        <v>2</v>
      </c>
      <c r="J274" s="111" t="s">
        <v>2</v>
      </c>
      <c r="K274" s="55" t="s">
        <v>2</v>
      </c>
      <c r="L274" s="55" t="s">
        <v>2</v>
      </c>
      <c r="M274" s="55" t="s">
        <v>2</v>
      </c>
      <c r="N274" s="112" t="s">
        <v>2</v>
      </c>
      <c r="O274" s="53">
        <v>1.9</v>
      </c>
      <c r="P274" s="53">
        <v>2</v>
      </c>
      <c r="Q274" s="53">
        <v>1.6</v>
      </c>
      <c r="R274" s="53">
        <v>1.2</v>
      </c>
      <c r="S274" s="53">
        <v>1.7</v>
      </c>
      <c r="T274" s="53">
        <v>1.5</v>
      </c>
      <c r="U274" s="58">
        <v>85</v>
      </c>
      <c r="V274" s="53">
        <v>1.2199200000000001</v>
      </c>
      <c r="W274" s="53">
        <v>1.63998</v>
      </c>
      <c r="X274" s="113" t="s">
        <v>2100</v>
      </c>
      <c r="Z274" s="21"/>
    </row>
    <row r="275" spans="1:26" x14ac:dyDescent="0.25">
      <c r="A275" s="8"/>
      <c r="B275" s="8">
        <v>171</v>
      </c>
      <c r="C275" s="20" t="s">
        <v>201</v>
      </c>
      <c r="D275" s="20" t="s">
        <v>201</v>
      </c>
      <c r="E275" t="s">
        <v>202</v>
      </c>
      <c r="F275" s="8" t="s">
        <v>2131</v>
      </c>
      <c r="G275" s="22" t="s">
        <v>635</v>
      </c>
      <c r="H275" s="8" t="s">
        <v>2</v>
      </c>
      <c r="I275" s="55" t="s">
        <v>2</v>
      </c>
      <c r="J275" s="111" t="s">
        <v>2</v>
      </c>
      <c r="K275" s="55" t="s">
        <v>2</v>
      </c>
      <c r="L275" s="55" t="s">
        <v>2</v>
      </c>
      <c r="M275" s="55" t="s">
        <v>2</v>
      </c>
      <c r="N275" s="112" t="s">
        <v>2</v>
      </c>
      <c r="O275" s="53"/>
      <c r="P275" s="53"/>
      <c r="Q275" s="53" t="s">
        <v>2</v>
      </c>
      <c r="R275" s="53" t="s">
        <v>2</v>
      </c>
      <c r="S275" s="53" t="s">
        <v>2</v>
      </c>
      <c r="T275" s="53" t="s">
        <v>2</v>
      </c>
      <c r="U275" s="58">
        <v>94</v>
      </c>
      <c r="V275" s="53">
        <v>1.2199200000000001</v>
      </c>
      <c r="W275" s="53">
        <v>1.4577600000000002</v>
      </c>
      <c r="X275" s="113" t="s">
        <v>2100</v>
      </c>
      <c r="Z275" s="21"/>
    </row>
    <row r="276" spans="1:26" x14ac:dyDescent="0.25">
      <c r="A276" s="8" t="s">
        <v>18</v>
      </c>
      <c r="B276" s="8">
        <v>172</v>
      </c>
      <c r="C276" s="20" t="s">
        <v>486</v>
      </c>
      <c r="D276" s="20" t="s">
        <v>611</v>
      </c>
      <c r="F276" s="8" t="s">
        <v>2131</v>
      </c>
      <c r="G276" s="22" t="s">
        <v>635</v>
      </c>
      <c r="H276" s="8">
        <v>0</v>
      </c>
      <c r="I276" s="55">
        <v>1</v>
      </c>
      <c r="J276" s="111">
        <v>0</v>
      </c>
      <c r="K276" s="55">
        <v>0</v>
      </c>
      <c r="L276" s="55">
        <v>9</v>
      </c>
      <c r="M276" s="55">
        <v>1</v>
      </c>
      <c r="N276" s="112" t="s">
        <v>2091</v>
      </c>
      <c r="O276" s="53">
        <v>1</v>
      </c>
      <c r="P276" s="53">
        <v>1</v>
      </c>
      <c r="Q276" s="53">
        <v>1</v>
      </c>
      <c r="R276" s="53">
        <v>1.2</v>
      </c>
      <c r="S276" s="53">
        <v>1</v>
      </c>
      <c r="T276" s="53" t="s">
        <v>116</v>
      </c>
      <c r="U276" s="58"/>
      <c r="V276" s="55"/>
      <c r="W276" s="53"/>
      <c r="X276" s="113" t="s">
        <v>2</v>
      </c>
      <c r="Z276" s="21"/>
    </row>
    <row r="277" spans="1:26" x14ac:dyDescent="0.25">
      <c r="A277" s="8" t="s">
        <v>18</v>
      </c>
      <c r="B277" s="8">
        <v>173</v>
      </c>
      <c r="C277" s="20" t="s">
        <v>374</v>
      </c>
      <c r="D277" s="20" t="s">
        <v>221</v>
      </c>
      <c r="F277" s="8" t="s">
        <v>2131</v>
      </c>
      <c r="G277" s="22" t="s">
        <v>635</v>
      </c>
      <c r="H277" s="8">
        <v>0</v>
      </c>
      <c r="I277" s="55">
        <v>1</v>
      </c>
      <c r="J277" s="111">
        <v>0</v>
      </c>
      <c r="K277" s="55">
        <v>1</v>
      </c>
      <c r="L277" s="55">
        <v>4</v>
      </c>
      <c r="M277" s="55">
        <v>0</v>
      </c>
      <c r="N277" s="112" t="s">
        <v>2086</v>
      </c>
      <c r="O277" s="53">
        <v>3.5</v>
      </c>
      <c r="P277" s="53">
        <v>3</v>
      </c>
      <c r="Q277" s="53">
        <v>2.5</v>
      </c>
      <c r="R277" s="53">
        <v>2.1</v>
      </c>
      <c r="S277" s="53">
        <v>2.4</v>
      </c>
      <c r="T277" s="53">
        <v>2.4</v>
      </c>
      <c r="U277" s="58"/>
      <c r="V277" s="81">
        <v>4.2227999999999994</v>
      </c>
      <c r="W277" s="81">
        <v>4.9199400000000004</v>
      </c>
      <c r="X277" s="113" t="s">
        <v>2100</v>
      </c>
      <c r="Z277" s="21"/>
    </row>
    <row r="278" spans="1:26" x14ac:dyDescent="0.25">
      <c r="A278" s="8"/>
      <c r="B278" s="8">
        <v>173</v>
      </c>
      <c r="C278" s="20" t="s">
        <v>374</v>
      </c>
      <c r="D278" s="20" t="s">
        <v>221</v>
      </c>
      <c r="E278" t="s">
        <v>540</v>
      </c>
      <c r="F278" s="8" t="s">
        <v>2131</v>
      </c>
      <c r="G278" s="22" t="s">
        <v>635</v>
      </c>
      <c r="H278" s="8" t="s">
        <v>2</v>
      </c>
      <c r="I278" s="55" t="s">
        <v>2</v>
      </c>
      <c r="J278" s="111" t="s">
        <v>2</v>
      </c>
      <c r="K278" s="55" t="s">
        <v>2</v>
      </c>
      <c r="L278" s="55" t="s">
        <v>2</v>
      </c>
      <c r="M278" s="55" t="s">
        <v>2</v>
      </c>
      <c r="N278" s="112" t="s">
        <v>2</v>
      </c>
      <c r="O278" s="53"/>
      <c r="P278" s="53"/>
      <c r="Q278" s="53" t="s">
        <v>2</v>
      </c>
      <c r="R278" s="53" t="s">
        <v>2</v>
      </c>
      <c r="S278" s="53" t="s">
        <v>2</v>
      </c>
      <c r="T278" s="53" t="s">
        <v>2</v>
      </c>
      <c r="U278" s="58">
        <v>84</v>
      </c>
      <c r="V278" s="53">
        <v>1.4076</v>
      </c>
      <c r="W278" s="53">
        <v>1.63998</v>
      </c>
      <c r="X278" s="113" t="s">
        <v>2100</v>
      </c>
      <c r="Z278" s="21"/>
    </row>
    <row r="279" spans="1:26" x14ac:dyDescent="0.25">
      <c r="A279" s="8"/>
      <c r="B279" s="8">
        <v>173</v>
      </c>
      <c r="C279" s="20" t="s">
        <v>374</v>
      </c>
      <c r="D279" s="20" t="s">
        <v>221</v>
      </c>
      <c r="E279" t="s">
        <v>60</v>
      </c>
      <c r="F279" s="8" t="s">
        <v>2131</v>
      </c>
      <c r="G279" s="22" t="s">
        <v>635</v>
      </c>
      <c r="H279" s="8" t="s">
        <v>2</v>
      </c>
      <c r="I279" s="55" t="s">
        <v>2</v>
      </c>
      <c r="J279" s="111" t="s">
        <v>2</v>
      </c>
      <c r="K279" s="55" t="s">
        <v>2</v>
      </c>
      <c r="L279" s="55" t="s">
        <v>2</v>
      </c>
      <c r="M279" s="55" t="s">
        <v>2</v>
      </c>
      <c r="N279" s="112" t="s">
        <v>2</v>
      </c>
      <c r="O279" s="53"/>
      <c r="P279" s="53"/>
      <c r="Q279" s="53" t="s">
        <v>2</v>
      </c>
      <c r="R279" s="53" t="s">
        <v>2</v>
      </c>
      <c r="S279" s="53" t="s">
        <v>2</v>
      </c>
      <c r="T279" s="53" t="s">
        <v>2</v>
      </c>
      <c r="U279" s="58">
        <v>82</v>
      </c>
      <c r="V279" s="53">
        <v>1.4076</v>
      </c>
      <c r="W279" s="53">
        <v>1.63998</v>
      </c>
      <c r="X279" s="113" t="s">
        <v>2100</v>
      </c>
      <c r="Z279" s="21"/>
    </row>
    <row r="280" spans="1:26" x14ac:dyDescent="0.25">
      <c r="A280" s="8"/>
      <c r="B280" s="8">
        <v>173</v>
      </c>
      <c r="C280" s="20" t="s">
        <v>374</v>
      </c>
      <c r="D280" s="20" t="s">
        <v>221</v>
      </c>
      <c r="E280" t="s">
        <v>61</v>
      </c>
      <c r="F280" s="8" t="s">
        <v>2131</v>
      </c>
      <c r="G280" s="22" t="s">
        <v>635</v>
      </c>
      <c r="H280" s="8" t="s">
        <v>2</v>
      </c>
      <c r="I280" s="55" t="s">
        <v>2</v>
      </c>
      <c r="J280" s="111" t="s">
        <v>2</v>
      </c>
      <c r="K280" s="55" t="s">
        <v>2</v>
      </c>
      <c r="L280" s="55" t="s">
        <v>2</v>
      </c>
      <c r="M280" s="55" t="s">
        <v>2</v>
      </c>
      <c r="N280" s="112" t="s">
        <v>2</v>
      </c>
      <c r="O280" s="53"/>
      <c r="P280" s="53"/>
      <c r="Q280" s="53" t="s">
        <v>2</v>
      </c>
      <c r="R280" s="53" t="s">
        <v>2</v>
      </c>
      <c r="S280" s="53" t="s">
        <v>2</v>
      </c>
      <c r="T280" s="53" t="s">
        <v>2</v>
      </c>
      <c r="U280" s="58">
        <v>83</v>
      </c>
      <c r="V280" s="53">
        <v>1.4076</v>
      </c>
      <c r="W280" s="53">
        <v>1.63998</v>
      </c>
      <c r="X280" s="113" t="s">
        <v>2100</v>
      </c>
      <c r="Z280" s="21"/>
    </row>
    <row r="281" spans="1:26" x14ac:dyDescent="0.25">
      <c r="A281" s="8" t="s">
        <v>18</v>
      </c>
      <c r="B281" s="8">
        <v>174</v>
      </c>
      <c r="C281" s="20" t="s">
        <v>364</v>
      </c>
      <c r="D281" s="20" t="s">
        <v>242</v>
      </c>
      <c r="E281" t="s">
        <v>12</v>
      </c>
      <c r="F281" s="8" t="s">
        <v>2131</v>
      </c>
      <c r="G281" s="22" t="s">
        <v>635</v>
      </c>
      <c r="H281" s="8">
        <v>0</v>
      </c>
      <c r="I281" s="55">
        <v>1</v>
      </c>
      <c r="J281" s="111">
        <v>1</v>
      </c>
      <c r="K281" s="55">
        <v>0</v>
      </c>
      <c r="L281" s="55">
        <v>2</v>
      </c>
      <c r="M281" s="55">
        <v>0</v>
      </c>
      <c r="N281" s="112" t="s">
        <v>2087</v>
      </c>
      <c r="O281" s="53">
        <v>2.2999999999999998</v>
      </c>
      <c r="P281" s="53">
        <v>2.4</v>
      </c>
      <c r="Q281" s="53">
        <v>3.1</v>
      </c>
      <c r="R281" s="53">
        <v>3.5</v>
      </c>
      <c r="S281" s="53">
        <v>2.9</v>
      </c>
      <c r="T281" s="53">
        <v>4</v>
      </c>
      <c r="U281" s="58">
        <v>51</v>
      </c>
      <c r="V281" s="53">
        <v>1.9706400000000002</v>
      </c>
      <c r="W281" s="53">
        <v>3.0066299999999999</v>
      </c>
      <c r="X281" s="113" t="s">
        <v>2100</v>
      </c>
      <c r="Z281" s="21"/>
    </row>
    <row r="282" spans="1:26" x14ac:dyDescent="0.25">
      <c r="A282" s="8" t="s">
        <v>18</v>
      </c>
      <c r="B282" s="8">
        <v>175</v>
      </c>
      <c r="C282" s="20" t="s">
        <v>548</v>
      </c>
      <c r="D282" s="20" t="s">
        <v>549</v>
      </c>
      <c r="E282" t="s">
        <v>65</v>
      </c>
      <c r="F282" s="8" t="s">
        <v>2110</v>
      </c>
      <c r="G282" s="22" t="s">
        <v>635</v>
      </c>
      <c r="H282" s="8">
        <v>0</v>
      </c>
      <c r="I282" s="55">
        <v>1</v>
      </c>
      <c r="J282" s="111">
        <v>1</v>
      </c>
      <c r="K282" s="55">
        <v>0</v>
      </c>
      <c r="L282" s="55">
        <v>1</v>
      </c>
      <c r="M282" s="55">
        <v>1</v>
      </c>
      <c r="N282" s="112" t="s">
        <v>2092</v>
      </c>
      <c r="O282" s="53"/>
      <c r="P282" s="53"/>
      <c r="Q282" s="53" t="s">
        <v>2</v>
      </c>
      <c r="R282" s="53" t="s">
        <v>2</v>
      </c>
      <c r="S282" s="53" t="s">
        <v>2</v>
      </c>
      <c r="T282" s="53" t="s">
        <v>2</v>
      </c>
      <c r="U282" s="58">
        <v>95</v>
      </c>
      <c r="V282" s="53"/>
      <c r="W282" s="53">
        <v>1.3666499999999999</v>
      </c>
      <c r="X282" s="113" t="s">
        <v>2100</v>
      </c>
      <c r="Z282" s="21"/>
    </row>
    <row r="283" spans="1:26" x14ac:dyDescent="0.25">
      <c r="A283" s="8" t="s">
        <v>18</v>
      </c>
      <c r="B283" s="8">
        <v>176</v>
      </c>
      <c r="C283" s="20" t="s">
        <v>215</v>
      </c>
      <c r="D283" s="20" t="s">
        <v>215</v>
      </c>
      <c r="F283" s="8" t="s">
        <v>2131</v>
      </c>
      <c r="G283" s="22" t="s">
        <v>635</v>
      </c>
      <c r="H283" s="8">
        <v>0</v>
      </c>
      <c r="I283" s="55">
        <v>0</v>
      </c>
      <c r="J283" s="111">
        <v>0</v>
      </c>
      <c r="K283" s="55">
        <v>0</v>
      </c>
      <c r="L283" s="55">
        <v>31</v>
      </c>
      <c r="M283" s="55">
        <v>0</v>
      </c>
      <c r="N283" s="112" t="s">
        <v>2086</v>
      </c>
      <c r="O283" s="53">
        <v>3.5</v>
      </c>
      <c r="P283" s="53">
        <v>3.2</v>
      </c>
      <c r="Q283" s="53">
        <v>2.1</v>
      </c>
      <c r="R283" s="53">
        <v>2.1</v>
      </c>
      <c r="S283" s="53">
        <v>2.3000000000000003</v>
      </c>
      <c r="T283" s="53" t="s">
        <v>116</v>
      </c>
      <c r="U283" s="58"/>
      <c r="V283" s="55"/>
      <c r="W283" s="53"/>
      <c r="X283" s="113" t="s">
        <v>2</v>
      </c>
      <c r="Z283" s="21"/>
    </row>
    <row r="284" spans="1:26" x14ac:dyDescent="0.25">
      <c r="A284" s="8" t="s">
        <v>18</v>
      </c>
      <c r="B284" s="8">
        <v>177</v>
      </c>
      <c r="C284" s="20" t="s">
        <v>317</v>
      </c>
      <c r="D284" s="20" t="s">
        <v>601</v>
      </c>
      <c r="F284" s="8" t="s">
        <v>2131</v>
      </c>
      <c r="G284" s="22" t="s">
        <v>635</v>
      </c>
      <c r="H284" s="8">
        <v>0</v>
      </c>
      <c r="I284" s="55">
        <v>1</v>
      </c>
      <c r="J284" s="111">
        <v>0</v>
      </c>
      <c r="K284" s="55">
        <v>0</v>
      </c>
      <c r="L284" s="55">
        <v>6</v>
      </c>
      <c r="M284" s="55">
        <v>0</v>
      </c>
      <c r="N284" s="112" t="s">
        <v>2087</v>
      </c>
      <c r="O284" s="53">
        <v>1.8</v>
      </c>
      <c r="P284" s="53">
        <v>2.5</v>
      </c>
      <c r="Q284" s="53">
        <v>2</v>
      </c>
      <c r="R284" s="53" t="s">
        <v>116</v>
      </c>
      <c r="S284" s="53" t="s">
        <v>116</v>
      </c>
      <c r="T284" s="53" t="s">
        <v>116</v>
      </c>
      <c r="U284" s="58"/>
      <c r="V284" s="55"/>
      <c r="W284" s="53"/>
      <c r="X284" s="113" t="s">
        <v>2</v>
      </c>
      <c r="Z284" s="21"/>
    </row>
    <row r="285" spans="1:26" x14ac:dyDescent="0.25">
      <c r="A285" s="8" t="s">
        <v>18</v>
      </c>
      <c r="B285" s="8">
        <v>178</v>
      </c>
      <c r="C285" s="20" t="s">
        <v>258</v>
      </c>
      <c r="D285" s="20" t="s">
        <v>257</v>
      </c>
      <c r="F285" s="8" t="s">
        <v>2131</v>
      </c>
      <c r="G285" s="22" t="s">
        <v>635</v>
      </c>
      <c r="H285" s="8">
        <v>0</v>
      </c>
      <c r="I285" s="55">
        <v>1</v>
      </c>
      <c r="J285" s="111">
        <v>0</v>
      </c>
      <c r="K285" s="55">
        <v>0.5</v>
      </c>
      <c r="L285" s="55">
        <v>6</v>
      </c>
      <c r="M285" s="55">
        <v>0</v>
      </c>
      <c r="N285" s="112" t="s">
        <v>2086</v>
      </c>
      <c r="O285" s="53">
        <v>2.5</v>
      </c>
      <c r="P285" s="53">
        <v>2</v>
      </c>
      <c r="Q285" s="53">
        <v>1.8</v>
      </c>
      <c r="R285" s="53">
        <v>1.1000000000000001</v>
      </c>
      <c r="S285" s="53">
        <v>1.2</v>
      </c>
      <c r="T285" s="53">
        <v>1</v>
      </c>
      <c r="U285" s="58"/>
      <c r="V285" s="55"/>
      <c r="W285" s="53"/>
      <c r="X285" s="113" t="s">
        <v>2</v>
      </c>
      <c r="Z285" s="21"/>
    </row>
    <row r="286" spans="1:26" x14ac:dyDescent="0.25">
      <c r="A286" s="8" t="s">
        <v>18</v>
      </c>
      <c r="B286" s="8">
        <v>179</v>
      </c>
      <c r="C286" s="20" t="s">
        <v>198</v>
      </c>
      <c r="D286" s="20" t="s">
        <v>198</v>
      </c>
      <c r="F286" s="8" t="s">
        <v>2131</v>
      </c>
      <c r="G286" s="22" t="s">
        <v>2101</v>
      </c>
      <c r="H286" s="8">
        <v>1</v>
      </c>
      <c r="I286" s="55">
        <v>0</v>
      </c>
      <c r="J286" s="111">
        <v>0</v>
      </c>
      <c r="K286" s="55">
        <v>0</v>
      </c>
      <c r="L286" s="55">
        <v>3</v>
      </c>
      <c r="M286" s="55">
        <v>0</v>
      </c>
      <c r="N286" s="112" t="s">
        <v>38</v>
      </c>
      <c r="O286" s="53">
        <v>13.5</v>
      </c>
      <c r="P286" s="53">
        <v>4</v>
      </c>
      <c r="Q286" s="53">
        <v>3.9</v>
      </c>
      <c r="R286" s="53">
        <v>3.7</v>
      </c>
      <c r="S286" s="53">
        <v>3.7</v>
      </c>
      <c r="T286" s="53">
        <v>3.5</v>
      </c>
      <c r="U286" s="58"/>
      <c r="V286" s="81">
        <v>8.4455999999999989</v>
      </c>
      <c r="W286" s="81">
        <v>8.8376699999999992</v>
      </c>
      <c r="X286" s="113" t="s">
        <v>2100</v>
      </c>
      <c r="Z286" s="21"/>
    </row>
    <row r="287" spans="1:26" x14ac:dyDescent="0.25">
      <c r="A287" s="8"/>
      <c r="B287" s="8">
        <v>179</v>
      </c>
      <c r="C287" s="20" t="s">
        <v>198</v>
      </c>
      <c r="D287" s="20" t="s">
        <v>198</v>
      </c>
      <c r="E287" t="s">
        <v>56</v>
      </c>
      <c r="F287" s="8" t="s">
        <v>2131</v>
      </c>
      <c r="G287" s="22" t="s">
        <v>2101</v>
      </c>
      <c r="H287" s="8" t="s">
        <v>2</v>
      </c>
      <c r="I287" s="55" t="s">
        <v>2</v>
      </c>
      <c r="J287" s="111" t="s">
        <v>2</v>
      </c>
      <c r="K287" s="55" t="s">
        <v>2</v>
      </c>
      <c r="L287" s="55" t="s">
        <v>2</v>
      </c>
      <c r="M287" s="55" t="s">
        <v>2</v>
      </c>
      <c r="N287" s="112" t="s">
        <v>2</v>
      </c>
      <c r="O287" s="53"/>
      <c r="P287" s="53"/>
      <c r="Q287" s="53" t="s">
        <v>2</v>
      </c>
      <c r="R287" s="53" t="s">
        <v>2</v>
      </c>
      <c r="S287" s="53" t="s">
        <v>2</v>
      </c>
      <c r="T287" s="53" t="s">
        <v>2</v>
      </c>
      <c r="U287" s="58">
        <v>63</v>
      </c>
      <c r="V287" s="53">
        <v>2.4398400000000002</v>
      </c>
      <c r="W287" s="53">
        <v>2.5510799999999998</v>
      </c>
      <c r="X287" s="113" t="s">
        <v>2100</v>
      </c>
      <c r="Z287" s="21"/>
    </row>
    <row r="288" spans="1:26" x14ac:dyDescent="0.25">
      <c r="A288" s="8"/>
      <c r="B288" s="8">
        <v>179</v>
      </c>
      <c r="C288" s="20" t="s">
        <v>198</v>
      </c>
      <c r="D288" s="20" t="s">
        <v>198</v>
      </c>
      <c r="E288" t="s">
        <v>57</v>
      </c>
      <c r="F288" s="8" t="s">
        <v>2131</v>
      </c>
      <c r="G288" s="22" t="s">
        <v>2101</v>
      </c>
      <c r="H288" s="8" t="s">
        <v>2</v>
      </c>
      <c r="I288" s="55" t="s">
        <v>2</v>
      </c>
      <c r="J288" s="111" t="s">
        <v>2</v>
      </c>
      <c r="K288" s="55" t="s">
        <v>2</v>
      </c>
      <c r="L288" s="55" t="s">
        <v>2</v>
      </c>
      <c r="M288" s="55" t="s">
        <v>2</v>
      </c>
      <c r="N288" s="112" t="s">
        <v>2</v>
      </c>
      <c r="O288" s="53"/>
      <c r="P288" s="53"/>
      <c r="Q288" s="53" t="s">
        <v>2</v>
      </c>
      <c r="R288" s="53" t="s">
        <v>2</v>
      </c>
      <c r="S288" s="53" t="s">
        <v>2</v>
      </c>
      <c r="T288" s="53" t="s">
        <v>2</v>
      </c>
      <c r="U288" s="58">
        <v>81</v>
      </c>
      <c r="V288" s="53">
        <v>1.68912</v>
      </c>
      <c r="W288" s="53">
        <v>1.73109</v>
      </c>
      <c r="X288" s="113" t="s">
        <v>2100</v>
      </c>
      <c r="Z288" s="21"/>
    </row>
    <row r="289" spans="1:26" x14ac:dyDescent="0.25">
      <c r="A289" s="8"/>
      <c r="B289" s="8">
        <v>179</v>
      </c>
      <c r="C289" s="20" t="s">
        <v>198</v>
      </c>
      <c r="D289" s="20" t="s">
        <v>198</v>
      </c>
      <c r="E289" t="s">
        <v>58</v>
      </c>
      <c r="F289" s="8" t="s">
        <v>2131</v>
      </c>
      <c r="G289" s="22" t="s">
        <v>2101</v>
      </c>
      <c r="H289" s="8" t="s">
        <v>2</v>
      </c>
      <c r="I289" s="55" t="s">
        <v>2</v>
      </c>
      <c r="J289" s="111" t="s">
        <v>2</v>
      </c>
      <c r="K289" s="55" t="s">
        <v>2</v>
      </c>
      <c r="L289" s="55" t="s">
        <v>2</v>
      </c>
      <c r="M289" s="55" t="s">
        <v>2</v>
      </c>
      <c r="N289" s="112" t="s">
        <v>2</v>
      </c>
      <c r="O289" s="53"/>
      <c r="P289" s="53"/>
      <c r="Q289" s="53" t="s">
        <v>2</v>
      </c>
      <c r="R289" s="53" t="s">
        <v>2</v>
      </c>
      <c r="S289" s="53" t="s">
        <v>2</v>
      </c>
      <c r="T289" s="53" t="s">
        <v>2</v>
      </c>
      <c r="U289" s="58">
        <v>31</v>
      </c>
      <c r="V289" s="53">
        <v>4.3166399999999996</v>
      </c>
      <c r="W289" s="53">
        <v>4.5555000000000003</v>
      </c>
      <c r="X289" s="113" t="s">
        <v>2100</v>
      </c>
      <c r="Z289" s="21"/>
    </row>
    <row r="290" spans="1:26" x14ac:dyDescent="0.25">
      <c r="A290" s="8" t="s">
        <v>18</v>
      </c>
      <c r="B290" s="8">
        <v>180</v>
      </c>
      <c r="C290" s="20" t="s">
        <v>376</v>
      </c>
      <c r="D290" s="20" t="s">
        <v>637</v>
      </c>
      <c r="F290" s="8" t="s">
        <v>2131</v>
      </c>
      <c r="G290" s="22" t="s">
        <v>635</v>
      </c>
      <c r="H290" s="8">
        <v>0</v>
      </c>
      <c r="I290" s="55">
        <v>0</v>
      </c>
      <c r="J290" s="111">
        <v>0</v>
      </c>
      <c r="K290" s="55">
        <v>0</v>
      </c>
      <c r="L290" s="55">
        <v>30</v>
      </c>
      <c r="M290" s="55">
        <v>0</v>
      </c>
      <c r="N290" s="112" t="s">
        <v>2088</v>
      </c>
      <c r="O290" s="53">
        <v>2</v>
      </c>
      <c r="P290" s="53">
        <v>2</v>
      </c>
      <c r="Q290" s="53">
        <v>1.8</v>
      </c>
      <c r="R290" s="53">
        <v>2</v>
      </c>
      <c r="S290" s="53">
        <v>2.2999999999999998</v>
      </c>
      <c r="T290" s="53">
        <v>2.5</v>
      </c>
      <c r="U290" s="58"/>
      <c r="V290" s="55"/>
      <c r="W290" s="53"/>
      <c r="X290" s="113" t="s">
        <v>2</v>
      </c>
      <c r="Z290" s="21"/>
    </row>
    <row r="291" spans="1:26" x14ac:dyDescent="0.25">
      <c r="A291" s="8" t="s">
        <v>18</v>
      </c>
      <c r="B291" s="8">
        <v>181</v>
      </c>
      <c r="C291" s="20" t="s">
        <v>380</v>
      </c>
      <c r="D291" s="20" t="s">
        <v>234</v>
      </c>
      <c r="F291" s="8" t="s">
        <v>2131</v>
      </c>
      <c r="G291" s="22" t="s">
        <v>635</v>
      </c>
      <c r="H291" s="8">
        <v>0</v>
      </c>
      <c r="I291" s="55">
        <v>0</v>
      </c>
      <c r="J291" s="111">
        <v>0</v>
      </c>
      <c r="K291" s="55">
        <v>0</v>
      </c>
      <c r="L291" s="55">
        <v>20</v>
      </c>
      <c r="M291" s="55">
        <v>0</v>
      </c>
      <c r="N291" s="112" t="s">
        <v>2086</v>
      </c>
      <c r="O291" s="53">
        <v>2.4</v>
      </c>
      <c r="P291" s="53">
        <v>2.5</v>
      </c>
      <c r="Q291" s="53">
        <v>2.2999999999999998</v>
      </c>
      <c r="R291" s="53">
        <v>2.2999999999999998</v>
      </c>
      <c r="S291" s="53">
        <v>2.6</v>
      </c>
      <c r="T291" s="53">
        <v>2.8</v>
      </c>
      <c r="U291" s="58"/>
      <c r="V291" s="55"/>
      <c r="W291" s="53"/>
      <c r="X291" s="113" t="s">
        <v>2</v>
      </c>
      <c r="Z291" s="21"/>
    </row>
    <row r="292" spans="1:26" x14ac:dyDescent="0.25">
      <c r="A292" s="8" t="s">
        <v>18</v>
      </c>
      <c r="B292" s="8">
        <v>182</v>
      </c>
      <c r="C292" s="20" t="s">
        <v>372</v>
      </c>
      <c r="D292" s="20" t="s">
        <v>208</v>
      </c>
      <c r="E292" t="s">
        <v>90</v>
      </c>
      <c r="F292" s="8" t="s">
        <v>2131</v>
      </c>
      <c r="G292" s="22" t="s">
        <v>635</v>
      </c>
      <c r="H292" s="8">
        <v>0</v>
      </c>
      <c r="I292" s="55">
        <v>0</v>
      </c>
      <c r="J292" s="111">
        <v>0</v>
      </c>
      <c r="K292" s="55">
        <v>0</v>
      </c>
      <c r="L292" s="55">
        <v>20</v>
      </c>
      <c r="M292" s="55">
        <v>0</v>
      </c>
      <c r="N292" s="112" t="s">
        <v>2087</v>
      </c>
      <c r="O292" s="53">
        <v>3.8</v>
      </c>
      <c r="P292" s="53">
        <v>3.6</v>
      </c>
      <c r="Q292" s="53">
        <v>4.4000000000000004</v>
      </c>
      <c r="R292" s="53">
        <v>2.2999999999999998</v>
      </c>
      <c r="S292" s="53">
        <v>2.1</v>
      </c>
      <c r="T292" s="53">
        <v>3.8</v>
      </c>
      <c r="U292" s="58">
        <v>134</v>
      </c>
      <c r="V292" s="53">
        <v>1.03224</v>
      </c>
      <c r="W292" s="53">
        <v>0.91110000000000002</v>
      </c>
      <c r="X292" s="113" t="s">
        <v>2100</v>
      </c>
      <c r="Z292" s="21"/>
    </row>
    <row r="293" spans="1:26" x14ac:dyDescent="0.25">
      <c r="A293" s="8" t="s">
        <v>18</v>
      </c>
      <c r="B293" s="8">
        <v>183</v>
      </c>
      <c r="C293" s="20" t="s">
        <v>612</v>
      </c>
      <c r="D293" s="20" t="s">
        <v>252</v>
      </c>
      <c r="E293" t="s">
        <v>537</v>
      </c>
      <c r="F293" s="8" t="s">
        <v>2131</v>
      </c>
      <c r="G293" s="22" t="s">
        <v>347</v>
      </c>
      <c r="H293" s="8">
        <v>1</v>
      </c>
      <c r="I293" s="55">
        <v>0</v>
      </c>
      <c r="J293" s="111">
        <v>0</v>
      </c>
      <c r="K293" s="55">
        <v>0</v>
      </c>
      <c r="L293" s="55">
        <v>5</v>
      </c>
      <c r="M293" s="55">
        <v>0</v>
      </c>
      <c r="N293" s="112" t="s">
        <v>38</v>
      </c>
      <c r="O293" s="53">
        <v>1</v>
      </c>
      <c r="P293" s="53">
        <v>1</v>
      </c>
      <c r="Q293" s="53">
        <v>1.9</v>
      </c>
      <c r="R293" s="53">
        <v>1.8</v>
      </c>
      <c r="S293" s="53">
        <v>2</v>
      </c>
      <c r="T293" s="53">
        <v>1.6</v>
      </c>
      <c r="U293" s="58"/>
      <c r="V293" s="55"/>
      <c r="W293" s="53"/>
      <c r="X293" s="113" t="s">
        <v>2</v>
      </c>
      <c r="Z293" s="21"/>
    </row>
    <row r="294" spans="1:26" x14ac:dyDescent="0.25">
      <c r="A294" s="8" t="s">
        <v>18</v>
      </c>
      <c r="B294" s="8">
        <v>184</v>
      </c>
      <c r="C294" s="20" t="s">
        <v>308</v>
      </c>
      <c r="D294" s="20" t="s">
        <v>608</v>
      </c>
      <c r="F294" s="8" t="s">
        <v>2131</v>
      </c>
      <c r="G294" s="22" t="s">
        <v>635</v>
      </c>
      <c r="H294" s="8">
        <v>0</v>
      </c>
      <c r="I294" s="55">
        <v>0</v>
      </c>
      <c r="J294" s="111">
        <v>0</v>
      </c>
      <c r="K294" s="55">
        <v>0</v>
      </c>
      <c r="L294" s="55">
        <v>27</v>
      </c>
      <c r="M294" s="55">
        <v>0</v>
      </c>
      <c r="N294" s="112" t="s">
        <v>2086</v>
      </c>
      <c r="O294" s="53">
        <v>1.8</v>
      </c>
      <c r="P294" s="53">
        <v>1.3</v>
      </c>
      <c r="Q294" s="53">
        <v>1.2</v>
      </c>
      <c r="R294" s="53">
        <v>1.2</v>
      </c>
      <c r="S294" s="53">
        <v>1.2</v>
      </c>
      <c r="T294" s="53" t="s">
        <v>116</v>
      </c>
      <c r="U294" s="58"/>
      <c r="V294" s="55"/>
      <c r="W294" s="53"/>
      <c r="X294" s="113" t="s">
        <v>2</v>
      </c>
      <c r="Z294" s="21"/>
    </row>
    <row r="295" spans="1:26" x14ac:dyDescent="0.25">
      <c r="A295" s="8" t="s">
        <v>18</v>
      </c>
      <c r="B295" s="8">
        <v>185</v>
      </c>
      <c r="C295" s="20" t="s">
        <v>445</v>
      </c>
      <c r="D295" s="20" t="s">
        <v>630</v>
      </c>
      <c r="F295" s="8" t="s">
        <v>2131</v>
      </c>
      <c r="G295" s="22" t="s">
        <v>207</v>
      </c>
      <c r="H295" s="8">
        <v>1</v>
      </c>
      <c r="I295" s="55">
        <v>0</v>
      </c>
      <c r="J295" s="111">
        <v>0</v>
      </c>
      <c r="K295" s="55">
        <v>0</v>
      </c>
      <c r="L295" s="55">
        <v>25</v>
      </c>
      <c r="M295" s="55">
        <v>0</v>
      </c>
      <c r="N295" s="112" t="s">
        <v>38</v>
      </c>
      <c r="O295" s="81">
        <v>3.6</v>
      </c>
      <c r="P295" s="81">
        <v>3.6</v>
      </c>
      <c r="Q295" s="81">
        <v>3.6999999999999997</v>
      </c>
      <c r="R295" s="81">
        <v>3.1</v>
      </c>
      <c r="S295" s="81">
        <v>3.2</v>
      </c>
      <c r="T295" s="81">
        <v>3.2</v>
      </c>
      <c r="U295" s="58"/>
      <c r="V295" s="53">
        <v>1.8768</v>
      </c>
      <c r="W295" s="53">
        <v>1.8222</v>
      </c>
      <c r="X295" s="113" t="s">
        <v>2100</v>
      </c>
      <c r="Z295" s="21"/>
    </row>
    <row r="296" spans="1:26" x14ac:dyDescent="0.25">
      <c r="A296" s="8"/>
      <c r="B296" s="8">
        <v>185</v>
      </c>
      <c r="C296" s="20" t="s">
        <v>445</v>
      </c>
      <c r="D296" s="20" t="s">
        <v>615</v>
      </c>
      <c r="F296" s="8" t="s">
        <v>2131</v>
      </c>
      <c r="G296" s="22" t="s">
        <v>207</v>
      </c>
      <c r="H296" s="8" t="s">
        <v>2</v>
      </c>
      <c r="I296" s="55" t="s">
        <v>2</v>
      </c>
      <c r="J296" s="111" t="s">
        <v>2</v>
      </c>
      <c r="K296" s="55" t="s">
        <v>2</v>
      </c>
      <c r="L296" s="55" t="s">
        <v>2</v>
      </c>
      <c r="M296" s="55" t="s">
        <v>2</v>
      </c>
      <c r="N296" s="112" t="s">
        <v>2</v>
      </c>
      <c r="O296" s="53">
        <v>1</v>
      </c>
      <c r="P296" s="53">
        <v>1</v>
      </c>
      <c r="Q296" s="53">
        <v>1</v>
      </c>
      <c r="R296" s="53">
        <v>0.7</v>
      </c>
      <c r="S296" s="53">
        <v>0.7</v>
      </c>
      <c r="T296" s="53">
        <v>0.7</v>
      </c>
      <c r="U296" s="58"/>
      <c r="V296" s="55"/>
      <c r="W296" s="53"/>
      <c r="X296" s="113" t="s">
        <v>2</v>
      </c>
      <c r="Z296" s="21"/>
    </row>
    <row r="297" spans="1:26" x14ac:dyDescent="0.25">
      <c r="A297" s="8"/>
      <c r="B297" s="8">
        <v>185</v>
      </c>
      <c r="C297" s="20" t="s">
        <v>445</v>
      </c>
      <c r="D297" s="20" t="s">
        <v>615</v>
      </c>
      <c r="E297" t="s">
        <v>638</v>
      </c>
      <c r="F297" s="8" t="s">
        <v>2131</v>
      </c>
      <c r="G297" s="22" t="s">
        <v>207</v>
      </c>
      <c r="H297" s="8" t="s">
        <v>2</v>
      </c>
      <c r="I297" s="55" t="s">
        <v>2</v>
      </c>
      <c r="J297" s="111" t="s">
        <v>2</v>
      </c>
      <c r="K297" s="55" t="s">
        <v>2</v>
      </c>
      <c r="L297" s="55" t="s">
        <v>2</v>
      </c>
      <c r="M297" s="55" t="s">
        <v>2</v>
      </c>
      <c r="N297" s="112" t="s">
        <v>2</v>
      </c>
      <c r="O297" s="53">
        <v>1</v>
      </c>
      <c r="P297" s="53">
        <v>1</v>
      </c>
      <c r="Q297" s="53">
        <v>1</v>
      </c>
      <c r="R297" s="53">
        <v>0.7</v>
      </c>
      <c r="S297" s="53">
        <v>0.7</v>
      </c>
      <c r="T297" s="53">
        <v>0.7</v>
      </c>
      <c r="U297" s="58">
        <v>80</v>
      </c>
      <c r="V297" s="53">
        <v>1.8768</v>
      </c>
      <c r="W297" s="53">
        <v>1.8222</v>
      </c>
      <c r="X297" s="113" t="s">
        <v>2100</v>
      </c>
      <c r="Z297" s="21"/>
    </row>
    <row r="298" spans="1:26" x14ac:dyDescent="0.25">
      <c r="A298" s="8"/>
      <c r="B298" s="8">
        <v>185</v>
      </c>
      <c r="C298" s="20" t="s">
        <v>445</v>
      </c>
      <c r="D298" s="20" t="s">
        <v>576</v>
      </c>
      <c r="E298" t="s">
        <v>102</v>
      </c>
      <c r="F298" s="8" t="s">
        <v>2131</v>
      </c>
      <c r="G298" s="22" t="s">
        <v>207</v>
      </c>
      <c r="H298" s="8" t="s">
        <v>2</v>
      </c>
      <c r="I298" s="55" t="s">
        <v>2</v>
      </c>
      <c r="J298" s="111" t="s">
        <v>2</v>
      </c>
      <c r="K298" s="55" t="s">
        <v>2</v>
      </c>
      <c r="L298" s="55" t="s">
        <v>2</v>
      </c>
      <c r="M298" s="55" t="s">
        <v>2</v>
      </c>
      <c r="N298" s="112" t="s">
        <v>2</v>
      </c>
      <c r="O298" s="53">
        <v>0.9</v>
      </c>
      <c r="P298" s="53">
        <v>0.9</v>
      </c>
      <c r="Q298" s="53">
        <v>0.9</v>
      </c>
      <c r="R298" s="53">
        <v>0.9</v>
      </c>
      <c r="S298" s="53">
        <v>1</v>
      </c>
      <c r="T298" s="53">
        <v>1</v>
      </c>
      <c r="U298" s="58"/>
      <c r="V298" s="55"/>
      <c r="W298" s="53"/>
      <c r="X298" s="113" t="s">
        <v>2</v>
      </c>
      <c r="Z298" s="21"/>
    </row>
    <row r="299" spans="1:26" x14ac:dyDescent="0.25">
      <c r="A299" s="8"/>
      <c r="B299" s="8">
        <v>185</v>
      </c>
      <c r="C299" s="20" t="s">
        <v>445</v>
      </c>
      <c r="D299" s="20" t="s">
        <v>571</v>
      </c>
      <c r="F299" s="8" t="s">
        <v>2131</v>
      </c>
      <c r="G299" s="22" t="s">
        <v>207</v>
      </c>
      <c r="H299" s="8" t="s">
        <v>2</v>
      </c>
      <c r="I299" s="55" t="s">
        <v>2</v>
      </c>
      <c r="J299" s="111" t="s">
        <v>2</v>
      </c>
      <c r="K299" s="55" t="s">
        <v>2</v>
      </c>
      <c r="L299" s="55" t="s">
        <v>2</v>
      </c>
      <c r="M299" s="55" t="s">
        <v>2</v>
      </c>
      <c r="N299" s="112" t="s">
        <v>2</v>
      </c>
      <c r="O299" s="53">
        <v>0.7</v>
      </c>
      <c r="P299" s="53">
        <v>0.7</v>
      </c>
      <c r="Q299" s="53">
        <v>0.8</v>
      </c>
      <c r="R299" s="53">
        <v>0.8</v>
      </c>
      <c r="S299" s="53">
        <v>0.8</v>
      </c>
      <c r="T299" s="53">
        <v>0.8</v>
      </c>
      <c r="U299" s="58"/>
      <c r="V299" s="55"/>
      <c r="W299" s="53"/>
      <c r="X299" s="113" t="s">
        <v>2</v>
      </c>
      <c r="Z299" s="21"/>
    </row>
    <row r="300" spans="1:26" x14ac:dyDescent="0.25">
      <c r="A300" s="8" t="s">
        <v>18</v>
      </c>
      <c r="B300" s="8">
        <v>186</v>
      </c>
      <c r="C300" s="20" t="s">
        <v>225</v>
      </c>
      <c r="D300" s="20" t="s">
        <v>225</v>
      </c>
      <c r="F300" s="8" t="s">
        <v>2131</v>
      </c>
      <c r="G300" s="22" t="s">
        <v>635</v>
      </c>
      <c r="H300" s="8">
        <v>0</v>
      </c>
      <c r="I300" s="55">
        <v>0</v>
      </c>
      <c r="J300" s="111">
        <v>0</v>
      </c>
      <c r="K300" s="55">
        <v>0</v>
      </c>
      <c r="L300" s="55">
        <v>400</v>
      </c>
      <c r="M300" s="55">
        <v>0</v>
      </c>
      <c r="N300" s="112" t="s">
        <v>2086</v>
      </c>
      <c r="O300" s="53">
        <v>2.8</v>
      </c>
      <c r="P300" s="53">
        <v>2.8</v>
      </c>
      <c r="Q300" s="53">
        <v>2.8</v>
      </c>
      <c r="R300" s="53">
        <v>3</v>
      </c>
      <c r="S300" s="53">
        <v>3.1</v>
      </c>
      <c r="T300" s="53" t="s">
        <v>116</v>
      </c>
      <c r="U300" s="58"/>
      <c r="V300" s="55"/>
      <c r="W300" s="53"/>
      <c r="X300" s="113" t="s">
        <v>2</v>
      </c>
      <c r="Z300" s="21"/>
    </row>
    <row r="301" spans="1:26" x14ac:dyDescent="0.25">
      <c r="A301" s="8" t="s">
        <v>18</v>
      </c>
      <c r="B301" s="8">
        <v>187</v>
      </c>
      <c r="C301" s="20" t="s">
        <v>488</v>
      </c>
      <c r="D301" s="20" t="s">
        <v>216</v>
      </c>
      <c r="F301" s="8" t="s">
        <v>2131</v>
      </c>
      <c r="G301" s="22" t="s">
        <v>635</v>
      </c>
      <c r="H301" s="8">
        <v>0</v>
      </c>
      <c r="I301" s="55">
        <v>0</v>
      </c>
      <c r="J301" s="111">
        <v>0</v>
      </c>
      <c r="K301" s="55">
        <v>0</v>
      </c>
      <c r="L301" s="55">
        <v>3</v>
      </c>
      <c r="M301" s="55">
        <v>0</v>
      </c>
      <c r="N301" s="112" t="s">
        <v>2089</v>
      </c>
      <c r="O301" s="53">
        <v>1</v>
      </c>
      <c r="P301" s="53">
        <v>1</v>
      </c>
      <c r="Q301" s="53">
        <v>0.6</v>
      </c>
      <c r="R301" s="53">
        <v>0.6</v>
      </c>
      <c r="S301" s="53">
        <v>0.6</v>
      </c>
      <c r="T301" s="53">
        <v>0.6</v>
      </c>
      <c r="U301" s="58"/>
      <c r="V301" s="55"/>
      <c r="W301" s="53"/>
      <c r="X301" s="113" t="s">
        <v>2</v>
      </c>
      <c r="Z301" s="21"/>
    </row>
    <row r="302" spans="1:26" x14ac:dyDescent="0.25">
      <c r="A302" s="8" t="s">
        <v>18</v>
      </c>
      <c r="B302" s="8">
        <v>188</v>
      </c>
      <c r="C302" s="20" t="s">
        <v>427</v>
      </c>
      <c r="D302" s="20" t="s">
        <v>427</v>
      </c>
      <c r="E302" t="s">
        <v>14</v>
      </c>
      <c r="F302" s="8" t="s">
        <v>2131</v>
      </c>
      <c r="G302" s="22" t="s">
        <v>227</v>
      </c>
      <c r="H302" s="8">
        <v>1</v>
      </c>
      <c r="I302" s="55">
        <v>0</v>
      </c>
      <c r="J302" s="111">
        <v>0</v>
      </c>
      <c r="K302" s="55">
        <v>0</v>
      </c>
      <c r="L302" s="55">
        <v>3</v>
      </c>
      <c r="M302" s="55">
        <v>0</v>
      </c>
      <c r="N302" s="112" t="s">
        <v>38</v>
      </c>
      <c r="O302" s="53">
        <v>3.1</v>
      </c>
      <c r="P302" s="53">
        <v>2.8</v>
      </c>
      <c r="Q302" s="53">
        <v>3</v>
      </c>
      <c r="R302" s="53">
        <v>2.7</v>
      </c>
      <c r="S302" s="53">
        <v>2.5</v>
      </c>
      <c r="T302" s="53">
        <v>2.2000000000000002</v>
      </c>
      <c r="U302" s="58"/>
      <c r="V302" s="55"/>
      <c r="W302" s="53"/>
      <c r="X302" s="113" t="s">
        <v>2</v>
      </c>
      <c r="Z302" s="21"/>
    </row>
    <row r="303" spans="1:26" x14ac:dyDescent="0.25">
      <c r="A303" s="8" t="s">
        <v>18</v>
      </c>
      <c r="B303" s="8">
        <v>189</v>
      </c>
      <c r="C303" s="20" t="s">
        <v>320</v>
      </c>
      <c r="D303" s="20" t="s">
        <v>319</v>
      </c>
      <c r="E303" t="s">
        <v>385</v>
      </c>
      <c r="F303" s="8" t="s">
        <v>2131</v>
      </c>
      <c r="G303" s="22" t="s">
        <v>635</v>
      </c>
      <c r="H303" s="8">
        <v>0</v>
      </c>
      <c r="I303" s="55">
        <v>0</v>
      </c>
      <c r="J303" s="111">
        <v>0</v>
      </c>
      <c r="K303" s="55">
        <v>0</v>
      </c>
      <c r="L303" s="55">
        <v>7</v>
      </c>
      <c r="M303" s="55">
        <v>0</v>
      </c>
      <c r="N303" s="112" t="s">
        <v>874</v>
      </c>
      <c r="O303" s="53">
        <v>1.2</v>
      </c>
      <c r="P303" s="53">
        <v>1.2</v>
      </c>
      <c r="Q303" s="53">
        <v>1</v>
      </c>
      <c r="R303" s="53">
        <v>1</v>
      </c>
      <c r="S303" s="53">
        <v>1</v>
      </c>
      <c r="T303" s="53">
        <v>1</v>
      </c>
      <c r="U303" s="58"/>
      <c r="V303" s="55"/>
      <c r="W303" s="53"/>
      <c r="X303" s="113" t="s">
        <v>2</v>
      </c>
      <c r="Z303" s="21"/>
    </row>
    <row r="304" spans="1:26" x14ac:dyDescent="0.25">
      <c r="A304" s="8" t="s">
        <v>18</v>
      </c>
      <c r="B304" s="8">
        <v>190</v>
      </c>
      <c r="C304" s="20" t="s">
        <v>211</v>
      </c>
      <c r="D304" s="20" t="s">
        <v>211</v>
      </c>
      <c r="E304" t="s">
        <v>594</v>
      </c>
      <c r="F304" s="8" t="s">
        <v>2131</v>
      </c>
      <c r="G304" s="22" t="s">
        <v>212</v>
      </c>
      <c r="H304" s="8">
        <v>1</v>
      </c>
      <c r="I304" s="55">
        <v>0</v>
      </c>
      <c r="J304" s="111">
        <v>0</v>
      </c>
      <c r="K304" s="55">
        <v>0</v>
      </c>
      <c r="L304" s="55">
        <v>3</v>
      </c>
      <c r="M304" s="55">
        <v>0</v>
      </c>
      <c r="N304" s="112" t="s">
        <v>38</v>
      </c>
      <c r="O304" s="53">
        <v>4</v>
      </c>
      <c r="P304" s="53">
        <v>3.5</v>
      </c>
      <c r="Q304" s="53">
        <v>2.2999999999999998</v>
      </c>
      <c r="R304" s="53">
        <v>2.2999999999999998</v>
      </c>
      <c r="S304" s="53">
        <v>2.5</v>
      </c>
      <c r="T304" s="53">
        <v>2.5</v>
      </c>
      <c r="U304" s="58"/>
      <c r="V304" s="81">
        <v>4.8796800000000005</v>
      </c>
      <c r="W304" s="81" t="s">
        <v>2223</v>
      </c>
      <c r="X304" s="113" t="s">
        <v>2100</v>
      </c>
      <c r="Z304" s="21"/>
    </row>
    <row r="305" spans="1:26" x14ac:dyDescent="0.25">
      <c r="A305" s="8"/>
      <c r="B305" s="8">
        <v>190</v>
      </c>
      <c r="C305" s="20" t="s">
        <v>211</v>
      </c>
      <c r="D305" s="20" t="s">
        <v>211</v>
      </c>
      <c r="E305" s="108" t="s">
        <v>534</v>
      </c>
      <c r="F305" s="8" t="s">
        <v>2131</v>
      </c>
      <c r="G305" s="22" t="s">
        <v>212</v>
      </c>
      <c r="H305" s="8" t="s">
        <v>2</v>
      </c>
      <c r="I305" s="55" t="s">
        <v>2</v>
      </c>
      <c r="J305" s="111" t="s">
        <v>2</v>
      </c>
      <c r="K305" s="55" t="s">
        <v>2</v>
      </c>
      <c r="L305" s="55" t="s">
        <v>2</v>
      </c>
      <c r="M305" s="55" t="s">
        <v>2</v>
      </c>
      <c r="N305" s="112" t="s">
        <v>2</v>
      </c>
      <c r="O305" s="53"/>
      <c r="P305" s="53"/>
      <c r="Q305" s="53"/>
      <c r="R305" s="53"/>
      <c r="S305" s="53"/>
      <c r="T305" s="53"/>
      <c r="U305" s="58">
        <v>140</v>
      </c>
      <c r="V305" s="53">
        <v>2.4398400000000002</v>
      </c>
      <c r="W305" s="53" t="s">
        <v>2178</v>
      </c>
      <c r="X305" s="113" t="s">
        <v>2100</v>
      </c>
      <c r="Z305" s="21"/>
    </row>
    <row r="306" spans="1:26" x14ac:dyDescent="0.25">
      <c r="A306" s="8"/>
      <c r="B306" s="8">
        <v>190</v>
      </c>
      <c r="C306" s="20" t="s">
        <v>211</v>
      </c>
      <c r="D306" s="20" t="s">
        <v>211</v>
      </c>
      <c r="E306" t="s">
        <v>535</v>
      </c>
      <c r="F306" s="8" t="s">
        <v>2131</v>
      </c>
      <c r="G306" s="22" t="s">
        <v>212</v>
      </c>
      <c r="H306" s="8" t="s">
        <v>2</v>
      </c>
      <c r="I306" s="55" t="s">
        <v>2</v>
      </c>
      <c r="J306" s="111" t="s">
        <v>2</v>
      </c>
      <c r="K306" s="55" t="s">
        <v>2</v>
      </c>
      <c r="L306" s="55" t="s">
        <v>2</v>
      </c>
      <c r="M306" s="55" t="s">
        <v>2</v>
      </c>
      <c r="N306" s="112" t="s">
        <v>2</v>
      </c>
      <c r="O306" s="53"/>
      <c r="P306" s="53"/>
      <c r="Q306" s="53"/>
      <c r="R306" s="53"/>
      <c r="S306" s="53"/>
      <c r="T306" s="53"/>
      <c r="U306" s="58">
        <v>141</v>
      </c>
      <c r="V306" s="53">
        <v>2.4398400000000002</v>
      </c>
      <c r="W306" s="53" t="s">
        <v>2178</v>
      </c>
      <c r="X306" s="113" t="s">
        <v>2100</v>
      </c>
      <c r="Z306" s="21"/>
    </row>
    <row r="307" spans="1:26" x14ac:dyDescent="0.25">
      <c r="A307" s="8" t="s">
        <v>18</v>
      </c>
      <c r="B307" s="8">
        <v>191</v>
      </c>
      <c r="C307" s="20" t="s">
        <v>536</v>
      </c>
      <c r="D307" s="20" t="s">
        <v>348</v>
      </c>
      <c r="E307" t="s">
        <v>137</v>
      </c>
      <c r="F307" s="8" t="s">
        <v>2251</v>
      </c>
      <c r="G307" s="22" t="s">
        <v>635</v>
      </c>
      <c r="H307" s="8">
        <v>0</v>
      </c>
      <c r="I307" s="55">
        <v>0</v>
      </c>
      <c r="J307" s="111">
        <v>0</v>
      </c>
      <c r="K307" s="55">
        <v>0</v>
      </c>
      <c r="L307" s="55">
        <v>1</v>
      </c>
      <c r="M307" s="55">
        <v>0</v>
      </c>
      <c r="N307" s="112" t="s">
        <v>2089</v>
      </c>
      <c r="O307" s="53">
        <v>0.8</v>
      </c>
      <c r="P307" s="53">
        <v>1</v>
      </c>
      <c r="Q307" s="53">
        <v>1</v>
      </c>
      <c r="R307" s="53" t="s">
        <v>116</v>
      </c>
      <c r="S307" s="53" t="s">
        <v>116</v>
      </c>
      <c r="T307" s="53" t="s">
        <v>116</v>
      </c>
      <c r="U307" s="58"/>
      <c r="V307" s="55"/>
      <c r="W307" s="53"/>
      <c r="X307" s="113" t="s">
        <v>2</v>
      </c>
      <c r="Z307" s="21"/>
    </row>
    <row r="308" spans="1:26" x14ac:dyDescent="0.25">
      <c r="A308" s="8" t="s">
        <v>18</v>
      </c>
      <c r="B308" s="8">
        <v>192</v>
      </c>
      <c r="C308" s="20" t="s">
        <v>333</v>
      </c>
      <c r="D308" s="20" t="s">
        <v>332</v>
      </c>
      <c r="E308" t="s">
        <v>381</v>
      </c>
      <c r="F308" s="8" t="s">
        <v>2251</v>
      </c>
      <c r="G308" s="22" t="s">
        <v>635</v>
      </c>
      <c r="H308" s="8">
        <v>0</v>
      </c>
      <c r="I308" s="55">
        <v>1</v>
      </c>
      <c r="J308" s="111">
        <v>0</v>
      </c>
      <c r="K308" s="55">
        <v>0</v>
      </c>
      <c r="L308" s="55">
        <v>4</v>
      </c>
      <c r="M308" s="55">
        <v>0</v>
      </c>
      <c r="N308" s="112" t="s">
        <v>2086</v>
      </c>
      <c r="O308" s="53">
        <v>0.8</v>
      </c>
      <c r="P308" s="53">
        <v>1</v>
      </c>
      <c r="Q308" s="53">
        <v>1.1000000000000001</v>
      </c>
      <c r="R308" s="53">
        <v>1.1000000000000001</v>
      </c>
      <c r="S308" s="53">
        <v>1.2</v>
      </c>
      <c r="T308" s="53">
        <v>1.3</v>
      </c>
      <c r="U308" s="58">
        <v>117</v>
      </c>
      <c r="V308" s="53">
        <v>1.03224</v>
      </c>
      <c r="W308" s="53">
        <v>1.0933200000000001</v>
      </c>
      <c r="X308" s="113" t="s">
        <v>2100</v>
      </c>
      <c r="Z308" s="21"/>
    </row>
    <row r="309" spans="1:26" x14ac:dyDescent="0.25">
      <c r="A309" s="8" t="s">
        <v>18</v>
      </c>
      <c r="B309" s="8">
        <v>193</v>
      </c>
      <c r="C309" s="20" t="s">
        <v>213</v>
      </c>
      <c r="D309" s="20" t="s">
        <v>595</v>
      </c>
      <c r="E309" t="s">
        <v>596</v>
      </c>
      <c r="F309" s="8" t="s">
        <v>2131</v>
      </c>
      <c r="G309" s="22" t="s">
        <v>635</v>
      </c>
      <c r="H309" s="8">
        <v>0</v>
      </c>
      <c r="I309" s="55">
        <v>1</v>
      </c>
      <c r="J309" s="111">
        <v>1</v>
      </c>
      <c r="K309" s="55">
        <v>0</v>
      </c>
      <c r="L309" s="55">
        <v>2</v>
      </c>
      <c r="M309" s="55">
        <v>0</v>
      </c>
      <c r="N309" s="112" t="s">
        <v>2087</v>
      </c>
      <c r="O309" s="53">
        <v>4.5</v>
      </c>
      <c r="P309" s="53">
        <v>3.5</v>
      </c>
      <c r="Q309" s="53">
        <v>1.5</v>
      </c>
      <c r="R309" s="53" t="s">
        <v>116</v>
      </c>
      <c r="S309" s="53" t="s">
        <v>116</v>
      </c>
      <c r="T309" s="53" t="s">
        <v>116</v>
      </c>
      <c r="U309" s="58"/>
      <c r="V309" s="55"/>
      <c r="W309" s="53"/>
      <c r="X309" s="113" t="s">
        <v>2</v>
      </c>
      <c r="Z309" s="21"/>
    </row>
    <row r="310" spans="1:26" x14ac:dyDescent="0.25">
      <c r="A310" s="8" t="s">
        <v>18</v>
      </c>
      <c r="B310" s="8">
        <v>194</v>
      </c>
      <c r="C310" s="20" t="s">
        <v>161</v>
      </c>
      <c r="D310" s="20" t="s">
        <v>161</v>
      </c>
      <c r="E310" t="s">
        <v>539</v>
      </c>
      <c r="F310" s="8" t="s">
        <v>2131</v>
      </c>
      <c r="G310" s="22" t="s">
        <v>635</v>
      </c>
      <c r="H310" s="8">
        <v>0</v>
      </c>
      <c r="I310" s="55">
        <v>0</v>
      </c>
      <c r="J310" s="111">
        <v>0</v>
      </c>
      <c r="K310" s="55">
        <v>1</v>
      </c>
      <c r="L310" s="55">
        <v>9</v>
      </c>
      <c r="M310" s="55">
        <v>0</v>
      </c>
      <c r="N310" s="112" t="s">
        <v>2086</v>
      </c>
      <c r="O310" s="53">
        <v>12.6</v>
      </c>
      <c r="P310" s="53">
        <v>10.8</v>
      </c>
      <c r="Q310" s="53">
        <v>9.9</v>
      </c>
      <c r="R310" s="53">
        <v>9.3000000000000007</v>
      </c>
      <c r="S310" s="53">
        <v>10</v>
      </c>
      <c r="T310" s="53">
        <v>9.8000000000000007</v>
      </c>
      <c r="U310" s="58">
        <v>6</v>
      </c>
      <c r="V310" s="53">
        <v>27.870480000000001</v>
      </c>
      <c r="W310" s="53">
        <v>17.3109</v>
      </c>
      <c r="X310" s="113" t="s">
        <v>2098</v>
      </c>
      <c r="Z310" s="21"/>
    </row>
    <row r="311" spans="1:26" x14ac:dyDescent="0.25">
      <c r="A311" s="8" t="s">
        <v>18</v>
      </c>
      <c r="B311" s="8">
        <v>195</v>
      </c>
      <c r="C311" s="20" t="s">
        <v>472</v>
      </c>
      <c r="D311" s="20" t="s">
        <v>301</v>
      </c>
      <c r="E311" t="s">
        <v>565</v>
      </c>
      <c r="F311" s="8" t="s">
        <v>2131</v>
      </c>
      <c r="G311" s="22" t="s">
        <v>635</v>
      </c>
      <c r="H311" s="8">
        <v>0</v>
      </c>
      <c r="I311" s="55">
        <v>1</v>
      </c>
      <c r="J311" s="111">
        <v>0</v>
      </c>
      <c r="K311" s="55">
        <v>0</v>
      </c>
      <c r="L311" s="55">
        <v>4</v>
      </c>
      <c r="M311" s="55">
        <v>0</v>
      </c>
      <c r="N311" s="112" t="s">
        <v>874</v>
      </c>
      <c r="O311" s="53">
        <v>1.4</v>
      </c>
      <c r="P311" s="53">
        <v>1.4</v>
      </c>
      <c r="Q311" s="53">
        <v>1.2</v>
      </c>
      <c r="R311" s="53">
        <v>1</v>
      </c>
      <c r="S311" s="53">
        <v>1.2</v>
      </c>
      <c r="T311" s="53">
        <v>1.1000000000000001</v>
      </c>
      <c r="U311" s="58"/>
      <c r="V311" s="55"/>
      <c r="W311" s="53"/>
      <c r="X311" s="113" t="s">
        <v>2</v>
      </c>
      <c r="Z311" s="21"/>
    </row>
    <row r="312" spans="1:26" x14ac:dyDescent="0.25">
      <c r="A312" s="8" t="s">
        <v>18</v>
      </c>
      <c r="B312" s="8">
        <v>196</v>
      </c>
      <c r="C312" s="20" t="s">
        <v>2127</v>
      </c>
      <c r="D312" s="20" t="s">
        <v>2128</v>
      </c>
      <c r="E312" t="s">
        <v>572</v>
      </c>
      <c r="F312" s="8" t="s">
        <v>2146</v>
      </c>
      <c r="G312" s="22" t="s">
        <v>635</v>
      </c>
      <c r="H312" s="8">
        <v>0</v>
      </c>
      <c r="I312" s="55">
        <v>1</v>
      </c>
      <c r="J312" s="111">
        <v>0</v>
      </c>
      <c r="K312" s="55">
        <v>0</v>
      </c>
      <c r="L312" s="55">
        <v>1</v>
      </c>
      <c r="M312" s="55">
        <v>0</v>
      </c>
      <c r="N312" s="112" t="s">
        <v>2089</v>
      </c>
      <c r="O312" s="53">
        <v>0.9</v>
      </c>
      <c r="P312" s="53">
        <v>0.8</v>
      </c>
      <c r="Q312" s="53">
        <v>0.6</v>
      </c>
      <c r="R312" s="53" t="s">
        <v>2</v>
      </c>
      <c r="S312" s="53" t="s">
        <v>2</v>
      </c>
      <c r="T312" s="53" t="s">
        <v>2</v>
      </c>
      <c r="U312" s="58"/>
      <c r="V312" s="55"/>
      <c r="W312" s="55"/>
      <c r="X312" s="112"/>
      <c r="Z312" s="21"/>
    </row>
    <row r="313" spans="1:26" x14ac:dyDescent="0.25">
      <c r="A313" s="8" t="s">
        <v>18</v>
      </c>
      <c r="B313" s="8">
        <v>197</v>
      </c>
      <c r="C313" s="20" t="s">
        <v>283</v>
      </c>
      <c r="D313" s="20" t="s">
        <v>2159</v>
      </c>
      <c r="F313" s="8" t="s">
        <v>2131</v>
      </c>
      <c r="G313" s="22" t="s">
        <v>38</v>
      </c>
      <c r="H313" s="8">
        <v>1</v>
      </c>
      <c r="I313" s="55">
        <v>0</v>
      </c>
      <c r="J313" s="111">
        <v>0</v>
      </c>
      <c r="K313" s="55">
        <v>0</v>
      </c>
      <c r="L313" s="55">
        <v>2</v>
      </c>
      <c r="M313" s="55">
        <v>0</v>
      </c>
      <c r="N313" s="112" t="s">
        <v>38</v>
      </c>
      <c r="O313" s="53">
        <v>1.7</v>
      </c>
      <c r="P313" s="53">
        <v>1.7</v>
      </c>
      <c r="Q313" s="53">
        <v>1.3</v>
      </c>
      <c r="R313" s="53">
        <v>0.5</v>
      </c>
      <c r="S313" s="53">
        <v>0.5</v>
      </c>
      <c r="T313" s="53" t="s">
        <v>116</v>
      </c>
      <c r="U313" s="58"/>
      <c r="V313" s="55"/>
      <c r="W313" s="55"/>
      <c r="X313" s="112"/>
      <c r="Z313" s="21"/>
    </row>
    <row r="314" spans="1:26" x14ac:dyDescent="0.25">
      <c r="A314" s="8" t="s">
        <v>18</v>
      </c>
      <c r="B314" s="8">
        <v>198</v>
      </c>
      <c r="C314" s="20" t="s">
        <v>2126</v>
      </c>
      <c r="D314" s="20" t="s">
        <v>568</v>
      </c>
      <c r="E314" t="s">
        <v>2208</v>
      </c>
      <c r="F314" s="8" t="s">
        <v>2146</v>
      </c>
      <c r="G314" s="22" t="s">
        <v>635</v>
      </c>
      <c r="H314" s="8">
        <v>0</v>
      </c>
      <c r="I314" s="55">
        <v>1</v>
      </c>
      <c r="J314" s="111">
        <v>0</v>
      </c>
      <c r="K314" s="55">
        <v>0</v>
      </c>
      <c r="L314" s="55">
        <v>7</v>
      </c>
      <c r="M314" s="55">
        <v>0</v>
      </c>
      <c r="N314" s="112" t="s">
        <v>2089</v>
      </c>
      <c r="O314" s="53">
        <v>0.9</v>
      </c>
      <c r="P314" s="53">
        <v>0.8</v>
      </c>
      <c r="Q314" s="53">
        <v>1.2</v>
      </c>
      <c r="R314" s="53">
        <v>0.9</v>
      </c>
      <c r="S314" s="53">
        <v>1</v>
      </c>
      <c r="T314" s="53">
        <v>1.2</v>
      </c>
      <c r="U314" s="58"/>
      <c r="V314" s="55"/>
      <c r="W314" s="55"/>
      <c r="X314" s="112"/>
      <c r="Z314" s="21"/>
    </row>
    <row r="315" spans="1:26" x14ac:dyDescent="0.25">
      <c r="A315" s="8" t="s">
        <v>18</v>
      </c>
      <c r="B315" s="8">
        <v>199</v>
      </c>
      <c r="C315" s="20" t="s">
        <v>2125</v>
      </c>
      <c r="D315" s="20" t="s">
        <v>2313</v>
      </c>
      <c r="E315" s="108" t="s">
        <v>2314</v>
      </c>
      <c r="F315" s="8" t="s">
        <v>2146</v>
      </c>
      <c r="G315" s="22" t="s">
        <v>635</v>
      </c>
      <c r="H315" s="8">
        <v>0</v>
      </c>
      <c r="I315" s="55">
        <v>1</v>
      </c>
      <c r="J315" s="111">
        <v>0</v>
      </c>
      <c r="K315" s="55">
        <v>0</v>
      </c>
      <c r="L315" s="55">
        <v>1</v>
      </c>
      <c r="M315" s="55">
        <v>0</v>
      </c>
      <c r="N315" s="112" t="s">
        <v>2089</v>
      </c>
      <c r="O315" s="53"/>
      <c r="P315" s="53"/>
      <c r="Q315" s="53"/>
      <c r="R315" s="55"/>
      <c r="S315" s="55"/>
      <c r="T315" s="55"/>
      <c r="U315" s="58"/>
      <c r="V315" s="55"/>
      <c r="W315" s="55"/>
      <c r="X315" s="112"/>
      <c r="Z315" s="21"/>
    </row>
    <row r="316" spans="1:26" x14ac:dyDescent="0.25">
      <c r="A316" s="8" t="s">
        <v>18</v>
      </c>
      <c r="B316" s="8">
        <v>200</v>
      </c>
      <c r="C316" s="20" t="s">
        <v>2199</v>
      </c>
      <c r="D316" s="20" t="s">
        <v>2202</v>
      </c>
      <c r="F316" s="8" t="s">
        <v>2180</v>
      </c>
      <c r="G316" s="22"/>
      <c r="H316" s="8">
        <v>0</v>
      </c>
      <c r="I316" s="55">
        <v>0</v>
      </c>
      <c r="J316" s="111">
        <v>0</v>
      </c>
      <c r="K316" s="55">
        <v>0</v>
      </c>
      <c r="L316" s="55">
        <v>6</v>
      </c>
      <c r="M316" s="55">
        <v>0</v>
      </c>
      <c r="N316" s="112" t="s">
        <v>2089</v>
      </c>
      <c r="O316" s="53">
        <v>1.2</v>
      </c>
      <c r="P316" s="53">
        <v>0.4</v>
      </c>
      <c r="Q316" s="53">
        <v>0.4</v>
      </c>
      <c r="R316" s="53">
        <v>0.45</v>
      </c>
      <c r="S316" s="53">
        <v>0.5</v>
      </c>
      <c r="T316" s="53" t="s">
        <v>116</v>
      </c>
      <c r="U316" s="58"/>
      <c r="V316" s="55"/>
      <c r="W316" s="55"/>
      <c r="X316" s="112"/>
    </row>
    <row r="317" spans="1:26" x14ac:dyDescent="0.25">
      <c r="A317" s="8" t="s">
        <v>18</v>
      </c>
      <c r="B317" s="8">
        <v>201</v>
      </c>
      <c r="C317" s="20" t="s">
        <v>2145</v>
      </c>
      <c r="D317" s="20" t="s">
        <v>2129</v>
      </c>
      <c r="E317" t="s">
        <v>114</v>
      </c>
      <c r="F317" s="8" t="s">
        <v>2146</v>
      </c>
      <c r="G317" s="22" t="s">
        <v>635</v>
      </c>
      <c r="H317" s="8">
        <v>0</v>
      </c>
      <c r="I317" s="55">
        <v>1</v>
      </c>
      <c r="J317" s="111">
        <v>0</v>
      </c>
      <c r="K317" s="55">
        <v>0</v>
      </c>
      <c r="L317" s="55">
        <v>1</v>
      </c>
      <c r="M317" s="55">
        <v>0</v>
      </c>
      <c r="N317" s="112" t="s">
        <v>2089</v>
      </c>
      <c r="O317" s="53">
        <v>0.6</v>
      </c>
      <c r="P317" s="53">
        <v>0.5</v>
      </c>
      <c r="Q317" s="53">
        <v>0.5</v>
      </c>
      <c r="R317" s="53">
        <v>0.35</v>
      </c>
      <c r="S317" s="53">
        <v>0.4</v>
      </c>
      <c r="T317" s="53">
        <v>0.2</v>
      </c>
      <c r="U317" s="58"/>
      <c r="V317" s="55"/>
      <c r="W317" s="55"/>
      <c r="X317" s="112"/>
      <c r="Z317" s="21"/>
    </row>
    <row r="318" spans="1:26" x14ac:dyDescent="0.25">
      <c r="A318" s="8" t="s">
        <v>18</v>
      </c>
      <c r="B318" s="8">
        <v>202</v>
      </c>
      <c r="C318" s="20" t="s">
        <v>2169</v>
      </c>
      <c r="D318" s="20" t="s">
        <v>2149</v>
      </c>
      <c r="F318" s="8" t="s">
        <v>2180</v>
      </c>
      <c r="G318" s="22"/>
      <c r="H318" s="8">
        <v>0</v>
      </c>
      <c r="I318" s="55">
        <v>1</v>
      </c>
      <c r="J318" s="111">
        <v>0</v>
      </c>
      <c r="K318" s="55">
        <v>0</v>
      </c>
      <c r="L318" s="55">
        <v>19</v>
      </c>
      <c r="M318" s="55">
        <v>0</v>
      </c>
      <c r="N318" s="112" t="s">
        <v>2086</v>
      </c>
      <c r="O318" s="53">
        <v>4</v>
      </c>
      <c r="P318" s="53" t="s">
        <v>2</v>
      </c>
      <c r="Q318" s="53" t="s">
        <v>2</v>
      </c>
      <c r="R318" s="53" t="s">
        <v>2</v>
      </c>
      <c r="S318" s="53" t="s">
        <v>2</v>
      </c>
      <c r="T318" s="53" t="s">
        <v>2</v>
      </c>
      <c r="U318" s="58"/>
      <c r="V318" s="55"/>
      <c r="W318" s="55"/>
      <c r="X318" s="112"/>
      <c r="Z318" s="21"/>
    </row>
    <row r="319" spans="1:26" x14ac:dyDescent="0.25">
      <c r="A319" s="8" t="s">
        <v>18</v>
      </c>
      <c r="B319" s="8">
        <v>203</v>
      </c>
      <c r="C319" s="20" t="s">
        <v>2173</v>
      </c>
      <c r="D319" s="20" t="s">
        <v>175</v>
      </c>
      <c r="F319" s="8" t="s">
        <v>2180</v>
      </c>
      <c r="G319" s="22"/>
      <c r="H319" s="8">
        <v>0</v>
      </c>
      <c r="I319" s="55">
        <v>1</v>
      </c>
      <c r="J319" s="111">
        <v>1</v>
      </c>
      <c r="K319" s="55">
        <v>0</v>
      </c>
      <c r="L319" s="55">
        <v>3</v>
      </c>
      <c r="M319" s="55">
        <v>0</v>
      </c>
      <c r="N319" s="112" t="s">
        <v>2089</v>
      </c>
      <c r="O319" s="53">
        <v>2.2999999999999998</v>
      </c>
      <c r="P319" s="53" t="s">
        <v>2</v>
      </c>
      <c r="Q319" s="53" t="s">
        <v>2</v>
      </c>
      <c r="R319" s="53" t="s">
        <v>2</v>
      </c>
      <c r="S319" s="53" t="s">
        <v>2</v>
      </c>
      <c r="T319" s="53" t="s">
        <v>2</v>
      </c>
      <c r="U319" s="58"/>
      <c r="V319" s="55"/>
      <c r="W319" s="55"/>
      <c r="X319" s="112"/>
      <c r="Z319" s="21"/>
    </row>
    <row r="320" spans="1:26" x14ac:dyDescent="0.25">
      <c r="A320" s="8" t="s">
        <v>18</v>
      </c>
      <c r="B320" s="8">
        <v>204</v>
      </c>
      <c r="C320" s="20" t="s">
        <v>2172</v>
      </c>
      <c r="D320" s="20" t="s">
        <v>2171</v>
      </c>
      <c r="F320" s="8" t="s">
        <v>2180</v>
      </c>
      <c r="G320" s="22"/>
      <c r="H320" s="8">
        <v>0</v>
      </c>
      <c r="I320" s="55">
        <v>0</v>
      </c>
      <c r="J320" s="111">
        <v>0</v>
      </c>
      <c r="K320" s="55">
        <v>0</v>
      </c>
      <c r="L320" s="55">
        <v>132</v>
      </c>
      <c r="M320" s="55">
        <v>0</v>
      </c>
      <c r="N320" s="112" t="s">
        <v>2086</v>
      </c>
      <c r="O320" s="53">
        <v>1.2</v>
      </c>
      <c r="P320" s="53" t="s">
        <v>2</v>
      </c>
      <c r="Q320" s="53">
        <v>0.4</v>
      </c>
      <c r="R320" s="53">
        <v>0.4</v>
      </c>
      <c r="S320" s="53">
        <v>0.5</v>
      </c>
      <c r="T320" s="53" t="s">
        <v>116</v>
      </c>
      <c r="U320" s="58"/>
      <c r="V320" s="55"/>
      <c r="W320" s="55"/>
      <c r="X320" s="112"/>
      <c r="Z320" s="21"/>
    </row>
    <row r="321" spans="1:24" x14ac:dyDescent="0.25">
      <c r="A321" s="8" t="s">
        <v>18</v>
      </c>
      <c r="B321" s="8">
        <v>205</v>
      </c>
      <c r="C321" s="20" t="s">
        <v>2175</v>
      </c>
      <c r="D321" s="20" t="s">
        <v>2174</v>
      </c>
      <c r="F321" s="8" t="s">
        <v>2146</v>
      </c>
      <c r="G321" s="22"/>
      <c r="H321" s="8">
        <v>0</v>
      </c>
      <c r="I321" s="55">
        <v>0</v>
      </c>
      <c r="J321" s="111">
        <v>0</v>
      </c>
      <c r="K321" s="55">
        <v>0</v>
      </c>
      <c r="L321" s="55">
        <v>11</v>
      </c>
      <c r="M321" s="55">
        <v>0</v>
      </c>
      <c r="N321" s="112" t="s">
        <v>2212</v>
      </c>
      <c r="O321" s="53">
        <v>1.2</v>
      </c>
      <c r="P321" s="53" t="s">
        <v>2168</v>
      </c>
      <c r="Q321" s="53" t="s">
        <v>2168</v>
      </c>
      <c r="R321" s="53" t="s">
        <v>2168</v>
      </c>
      <c r="S321" s="53" t="s">
        <v>2168</v>
      </c>
      <c r="T321" s="53" t="s">
        <v>2168</v>
      </c>
      <c r="U321" s="58"/>
      <c r="V321" s="55"/>
      <c r="W321" s="55"/>
      <c r="X321" s="112"/>
    </row>
    <row r="322" spans="1:24" x14ac:dyDescent="0.25">
      <c r="A322" s="8" t="s">
        <v>18</v>
      </c>
      <c r="B322" s="8">
        <v>206</v>
      </c>
      <c r="C322" s="20" t="s">
        <v>2177</v>
      </c>
      <c r="D322" s="20" t="s">
        <v>2161</v>
      </c>
      <c r="E322" t="s">
        <v>2176</v>
      </c>
      <c r="F322" s="8" t="s">
        <v>2179</v>
      </c>
      <c r="G322" s="22"/>
      <c r="H322" s="8">
        <v>0</v>
      </c>
      <c r="I322" s="55">
        <v>1</v>
      </c>
      <c r="J322" s="111">
        <v>1</v>
      </c>
      <c r="K322" s="55">
        <v>0</v>
      </c>
      <c r="L322" s="55">
        <v>1</v>
      </c>
      <c r="M322" s="55">
        <v>0</v>
      </c>
      <c r="N322" s="112" t="s">
        <v>2089</v>
      </c>
      <c r="O322" s="53">
        <v>1.1000000000000001</v>
      </c>
      <c r="P322" s="53" t="s">
        <v>2</v>
      </c>
      <c r="Q322" s="53" t="s">
        <v>2</v>
      </c>
      <c r="R322" s="53" t="s">
        <v>2</v>
      </c>
      <c r="S322" s="53" t="s">
        <v>2</v>
      </c>
      <c r="T322" s="53" t="s">
        <v>2</v>
      </c>
      <c r="U322" s="58"/>
      <c r="V322" s="55"/>
      <c r="W322" s="55"/>
      <c r="X322" s="112"/>
    </row>
    <row r="323" spans="1:24" x14ac:dyDescent="0.25">
      <c r="A323" s="8" t="s">
        <v>18</v>
      </c>
      <c r="B323" s="8">
        <v>207</v>
      </c>
      <c r="C323" s="20" t="s">
        <v>2186</v>
      </c>
      <c r="D323" s="20" t="s">
        <v>160</v>
      </c>
      <c r="F323" s="8" t="s">
        <v>2110</v>
      </c>
      <c r="G323" s="22"/>
      <c r="H323" s="8">
        <v>0</v>
      </c>
      <c r="I323" s="55">
        <v>0</v>
      </c>
      <c r="J323" s="111">
        <v>0</v>
      </c>
      <c r="K323" s="55">
        <v>0</v>
      </c>
      <c r="L323" s="55">
        <v>1800</v>
      </c>
      <c r="M323" s="55">
        <v>1</v>
      </c>
      <c r="N323" s="112" t="s">
        <v>2091</v>
      </c>
      <c r="O323" s="53">
        <v>13.2</v>
      </c>
      <c r="P323" s="53">
        <v>11.5</v>
      </c>
      <c r="Q323" s="53">
        <v>12.4</v>
      </c>
      <c r="R323" s="53">
        <v>14</v>
      </c>
      <c r="S323" s="53">
        <v>17.5</v>
      </c>
      <c r="T323" s="53" t="s">
        <v>116</v>
      </c>
      <c r="U323" s="58"/>
      <c r="V323" s="55"/>
      <c r="W323" s="55"/>
      <c r="X323" s="112"/>
    </row>
    <row r="324" spans="1:24" x14ac:dyDescent="0.25">
      <c r="A324" s="8" t="s">
        <v>18</v>
      </c>
      <c r="B324" s="8">
        <v>208</v>
      </c>
      <c r="C324" s="20" t="s">
        <v>269</v>
      </c>
      <c r="D324" s="20" t="s">
        <v>269</v>
      </c>
      <c r="F324" s="8" t="s">
        <v>650</v>
      </c>
      <c r="G324" s="22"/>
      <c r="H324" s="8">
        <v>0</v>
      </c>
      <c r="I324" s="55">
        <v>0</v>
      </c>
      <c r="J324" s="111">
        <v>0</v>
      </c>
      <c r="K324" s="55">
        <v>0</v>
      </c>
      <c r="L324" s="55">
        <v>0</v>
      </c>
      <c r="M324" s="55">
        <v>0</v>
      </c>
      <c r="N324" s="112" t="s">
        <v>2089</v>
      </c>
      <c r="O324" s="53">
        <v>1.7</v>
      </c>
      <c r="P324" s="53">
        <v>1.9</v>
      </c>
      <c r="Q324" s="53">
        <v>2.1</v>
      </c>
      <c r="R324" s="53">
        <v>2.6</v>
      </c>
      <c r="S324" s="53">
        <v>3</v>
      </c>
      <c r="T324" s="53">
        <v>3.6</v>
      </c>
      <c r="U324" s="58"/>
      <c r="V324" s="55"/>
      <c r="W324" s="55"/>
      <c r="X324" s="112"/>
    </row>
    <row r="325" spans="1:24" x14ac:dyDescent="0.25">
      <c r="A325" s="8" t="s">
        <v>18</v>
      </c>
      <c r="B325" s="8">
        <v>209</v>
      </c>
      <c r="C325" s="20" t="s">
        <v>378</v>
      </c>
      <c r="D325" s="20" t="s">
        <v>2163</v>
      </c>
      <c r="E325" t="s">
        <v>95</v>
      </c>
      <c r="F325" s="8" t="s">
        <v>2110</v>
      </c>
      <c r="G325" s="22"/>
      <c r="H325" s="8">
        <v>0</v>
      </c>
      <c r="I325" s="55">
        <v>0</v>
      </c>
      <c r="J325" s="111">
        <v>0</v>
      </c>
      <c r="K325" s="55">
        <v>0</v>
      </c>
      <c r="L325" s="55">
        <v>1</v>
      </c>
      <c r="M325" s="55">
        <v>1</v>
      </c>
      <c r="N325" s="112" t="s">
        <v>2091</v>
      </c>
      <c r="O325" s="53">
        <v>1.5</v>
      </c>
      <c r="P325" s="53">
        <v>1.5</v>
      </c>
      <c r="Q325" s="53">
        <v>1.5</v>
      </c>
      <c r="R325" s="53">
        <v>1.5</v>
      </c>
      <c r="S325" s="53">
        <v>1.7</v>
      </c>
      <c r="T325" s="53">
        <v>1.8</v>
      </c>
      <c r="U325" s="58"/>
      <c r="V325" s="55"/>
      <c r="W325" s="55"/>
      <c r="X325" s="112"/>
    </row>
    <row r="326" spans="1:24" x14ac:dyDescent="0.25">
      <c r="A326" s="8" t="s">
        <v>18</v>
      </c>
      <c r="B326" s="8">
        <v>210</v>
      </c>
      <c r="C326" s="20" t="s">
        <v>2182</v>
      </c>
      <c r="D326" s="20" t="s">
        <v>2210</v>
      </c>
      <c r="F326" s="8" t="s">
        <v>2131</v>
      </c>
      <c r="G326" s="22"/>
      <c r="H326" s="8">
        <v>0</v>
      </c>
      <c r="I326" s="55">
        <v>1</v>
      </c>
      <c r="J326" s="111">
        <v>0</v>
      </c>
      <c r="K326" s="55">
        <v>0</v>
      </c>
      <c r="L326" s="55">
        <v>10</v>
      </c>
      <c r="M326" s="55">
        <v>0</v>
      </c>
      <c r="N326" s="112" t="s">
        <v>2086</v>
      </c>
      <c r="O326" s="53">
        <v>1.9</v>
      </c>
      <c r="P326" s="53">
        <v>1.8</v>
      </c>
      <c r="Q326" s="53">
        <v>1.7</v>
      </c>
      <c r="R326" s="53">
        <v>1.5</v>
      </c>
      <c r="S326" s="53">
        <v>0</v>
      </c>
      <c r="T326" s="53" t="s">
        <v>116</v>
      </c>
      <c r="U326" s="58"/>
      <c r="V326" s="55"/>
      <c r="W326" s="55"/>
      <c r="X326" s="112"/>
    </row>
    <row r="327" spans="1:24" x14ac:dyDescent="0.25">
      <c r="A327" s="8" t="s">
        <v>18</v>
      </c>
      <c r="B327" s="8">
        <v>211</v>
      </c>
      <c r="C327" s="20" t="s">
        <v>2183</v>
      </c>
      <c r="D327" s="20" t="s">
        <v>2209</v>
      </c>
      <c r="F327" s="8" t="s">
        <v>2131</v>
      </c>
      <c r="G327" s="22"/>
      <c r="H327" s="8">
        <v>0</v>
      </c>
      <c r="I327" s="55">
        <v>1</v>
      </c>
      <c r="J327" s="111">
        <v>1</v>
      </c>
      <c r="K327" s="55">
        <v>0</v>
      </c>
      <c r="L327" s="55">
        <v>3</v>
      </c>
      <c r="M327" s="55">
        <v>0</v>
      </c>
      <c r="N327" s="112" t="s">
        <v>2089</v>
      </c>
      <c r="O327" s="53">
        <v>1.4</v>
      </c>
      <c r="P327" s="53">
        <v>1.6</v>
      </c>
      <c r="Q327" s="53" t="s">
        <v>116</v>
      </c>
      <c r="R327" s="53" t="s">
        <v>116</v>
      </c>
      <c r="S327" s="53" t="s">
        <v>116</v>
      </c>
      <c r="T327" s="53" t="s">
        <v>116</v>
      </c>
      <c r="U327" s="58"/>
      <c r="V327" s="55"/>
      <c r="W327" s="55"/>
      <c r="X327" s="112"/>
    </row>
    <row r="328" spans="1:24" x14ac:dyDescent="0.25">
      <c r="A328" s="8" t="s">
        <v>18</v>
      </c>
      <c r="B328" s="8">
        <v>212</v>
      </c>
      <c r="C328" s="20" t="s">
        <v>405</v>
      </c>
      <c r="D328" s="20" t="s">
        <v>2187</v>
      </c>
      <c r="F328" s="8" t="s">
        <v>2251</v>
      </c>
      <c r="G328" s="22"/>
      <c r="H328" s="8">
        <v>0</v>
      </c>
      <c r="I328" s="55">
        <v>1</v>
      </c>
      <c r="J328" s="111">
        <v>0</v>
      </c>
      <c r="K328" s="55">
        <v>0</v>
      </c>
      <c r="L328" s="55">
        <v>8</v>
      </c>
      <c r="M328" s="55">
        <v>0</v>
      </c>
      <c r="N328" s="112" t="s">
        <v>2087</v>
      </c>
      <c r="O328" s="53">
        <v>0.9</v>
      </c>
      <c r="P328" s="53">
        <v>1</v>
      </c>
      <c r="Q328" s="53">
        <v>1</v>
      </c>
      <c r="R328" s="53">
        <v>0.8</v>
      </c>
      <c r="S328" s="53">
        <v>0.8</v>
      </c>
      <c r="T328" s="53">
        <v>0.8</v>
      </c>
      <c r="U328" s="58"/>
      <c r="V328" s="55"/>
      <c r="W328" s="55"/>
      <c r="X328" s="112"/>
    </row>
    <row r="329" spans="1:24" x14ac:dyDescent="0.25">
      <c r="A329" s="8" t="s">
        <v>18</v>
      </c>
      <c r="B329" s="8">
        <v>213</v>
      </c>
      <c r="C329" s="20" t="s">
        <v>2184</v>
      </c>
      <c r="D329" s="20" t="s">
        <v>2201</v>
      </c>
      <c r="F329" s="8" t="s">
        <v>2131</v>
      </c>
      <c r="G329" s="22"/>
      <c r="H329" s="8">
        <v>0</v>
      </c>
      <c r="I329" s="55">
        <v>1</v>
      </c>
      <c r="J329" s="111">
        <v>1</v>
      </c>
      <c r="K329" s="55">
        <v>0</v>
      </c>
      <c r="L329" s="55">
        <v>3</v>
      </c>
      <c r="M329" s="55">
        <v>0</v>
      </c>
      <c r="N329" s="112" t="s">
        <v>2089</v>
      </c>
      <c r="O329" s="53">
        <v>4.5</v>
      </c>
      <c r="P329" s="53">
        <v>1</v>
      </c>
      <c r="Q329" s="53">
        <v>1</v>
      </c>
      <c r="R329" s="53">
        <v>0.8</v>
      </c>
      <c r="S329" s="53">
        <v>0.35000000000000003</v>
      </c>
      <c r="T329" s="53" t="s">
        <v>116</v>
      </c>
      <c r="U329" s="58"/>
      <c r="V329" s="55"/>
      <c r="W329" s="55"/>
      <c r="X329" s="112"/>
    </row>
    <row r="330" spans="1:24" x14ac:dyDescent="0.25">
      <c r="A330" s="8" t="s">
        <v>18</v>
      </c>
      <c r="B330" s="8">
        <v>214</v>
      </c>
      <c r="C330" s="20" t="s">
        <v>639</v>
      </c>
      <c r="D330" s="20" t="s">
        <v>2188</v>
      </c>
      <c r="F330" s="8" t="s">
        <v>2131</v>
      </c>
      <c r="G330" s="22"/>
      <c r="H330" s="8">
        <v>0</v>
      </c>
      <c r="I330" s="55">
        <v>1</v>
      </c>
      <c r="J330" s="111">
        <v>1</v>
      </c>
      <c r="K330" s="55">
        <v>0</v>
      </c>
      <c r="L330" s="55">
        <v>2</v>
      </c>
      <c r="M330" s="55">
        <v>0</v>
      </c>
      <c r="N330" s="112" t="s">
        <v>2087</v>
      </c>
      <c r="O330" s="53">
        <v>1.8</v>
      </c>
      <c r="P330" s="53">
        <v>1.6</v>
      </c>
      <c r="Q330" s="53">
        <v>1.4</v>
      </c>
      <c r="R330" s="53">
        <v>1</v>
      </c>
      <c r="S330" s="53">
        <v>0.8</v>
      </c>
      <c r="T330" s="53">
        <v>0.4</v>
      </c>
      <c r="U330" s="58"/>
      <c r="V330" s="55"/>
      <c r="W330" s="55"/>
      <c r="X330" s="112"/>
    </row>
    <row r="331" spans="1:24" x14ac:dyDescent="0.25">
      <c r="A331" s="8" t="s">
        <v>18</v>
      </c>
      <c r="B331" s="8">
        <v>215</v>
      </c>
      <c r="C331" s="20" t="s">
        <v>395</v>
      </c>
      <c r="D331" s="20" t="s">
        <v>2211</v>
      </c>
      <c r="F331" s="8" t="s">
        <v>2131</v>
      </c>
      <c r="G331" s="22"/>
      <c r="H331" s="8">
        <v>0</v>
      </c>
      <c r="I331" s="55">
        <v>0</v>
      </c>
      <c r="J331" s="111">
        <v>0</v>
      </c>
      <c r="K331" s="55">
        <v>0</v>
      </c>
      <c r="L331" s="55">
        <v>4</v>
      </c>
      <c r="M331" s="55">
        <v>0</v>
      </c>
      <c r="N331" s="112" t="s">
        <v>874</v>
      </c>
      <c r="O331" s="53">
        <v>1.3</v>
      </c>
      <c r="P331" s="53">
        <v>1.1000000000000001</v>
      </c>
      <c r="Q331" s="53">
        <v>1.3</v>
      </c>
      <c r="R331" s="53">
        <v>1.3</v>
      </c>
      <c r="S331" s="53">
        <v>1.6</v>
      </c>
      <c r="T331" s="53">
        <v>1.8</v>
      </c>
      <c r="U331" s="58"/>
      <c r="V331" s="55"/>
      <c r="W331" s="55"/>
      <c r="X331" s="112"/>
    </row>
    <row r="332" spans="1:24" x14ac:dyDescent="0.25">
      <c r="A332" s="8" t="s">
        <v>18</v>
      </c>
      <c r="B332" s="8">
        <v>216</v>
      </c>
      <c r="C332" s="20" t="s">
        <v>2181</v>
      </c>
      <c r="D332" s="20" t="s">
        <v>2189</v>
      </c>
      <c r="F332" s="8" t="s">
        <v>2131</v>
      </c>
      <c r="G332" s="22"/>
      <c r="H332" s="8">
        <v>0</v>
      </c>
      <c r="I332" s="55">
        <v>0</v>
      </c>
      <c r="J332" s="111">
        <v>0</v>
      </c>
      <c r="K332" s="55">
        <v>0</v>
      </c>
      <c r="L332" s="55">
        <v>26</v>
      </c>
      <c r="M332" s="55">
        <v>0</v>
      </c>
      <c r="N332" s="112" t="s">
        <v>2089</v>
      </c>
      <c r="O332" s="53">
        <v>1.5</v>
      </c>
      <c r="P332" s="53">
        <v>1.5</v>
      </c>
      <c r="Q332" s="53">
        <v>1.2</v>
      </c>
      <c r="R332" s="53">
        <v>1.2</v>
      </c>
      <c r="S332" s="53">
        <v>1.3</v>
      </c>
      <c r="T332" s="53">
        <v>1.5</v>
      </c>
      <c r="U332" s="58"/>
      <c r="V332" s="55"/>
      <c r="W332" s="55"/>
      <c r="X332" s="112"/>
    </row>
    <row r="333" spans="1:24" x14ac:dyDescent="0.25">
      <c r="A333" s="8" t="s">
        <v>18</v>
      </c>
      <c r="B333" s="8">
        <v>217</v>
      </c>
      <c r="C333" s="20" t="s">
        <v>640</v>
      </c>
      <c r="D333" s="20" t="s">
        <v>561</v>
      </c>
      <c r="F333" s="8" t="s">
        <v>2131</v>
      </c>
      <c r="G333" s="22"/>
      <c r="H333" s="8">
        <v>0</v>
      </c>
      <c r="I333" s="55">
        <v>1</v>
      </c>
      <c r="J333" s="111">
        <v>0</v>
      </c>
      <c r="K333" s="55">
        <v>0</v>
      </c>
      <c r="L333" s="55">
        <v>7</v>
      </c>
      <c r="M333" s="55">
        <v>0</v>
      </c>
      <c r="N333" s="112" t="s">
        <v>2089</v>
      </c>
      <c r="O333" s="53">
        <v>2.2000000000000002</v>
      </c>
      <c r="P333" s="53">
        <v>2.2000000000000002</v>
      </c>
      <c r="Q333" s="53">
        <v>2.2000000000000002</v>
      </c>
      <c r="R333" s="53">
        <v>2.2000000000000002</v>
      </c>
      <c r="S333" s="53">
        <v>2.4000000000000004</v>
      </c>
      <c r="T333" s="53" t="s">
        <v>116</v>
      </c>
      <c r="U333" s="58"/>
      <c r="V333" s="55"/>
      <c r="W333" s="55"/>
      <c r="X333" s="112"/>
    </row>
    <row r="334" spans="1:24" x14ac:dyDescent="0.25">
      <c r="A334" s="8" t="s">
        <v>18</v>
      </c>
      <c r="B334" s="8">
        <v>218</v>
      </c>
      <c r="C334" s="20" t="s">
        <v>2190</v>
      </c>
      <c r="D334" s="20" t="s">
        <v>2204</v>
      </c>
      <c r="F334" s="8" t="s">
        <v>2180</v>
      </c>
      <c r="G334" s="22"/>
      <c r="H334" s="8">
        <v>0</v>
      </c>
      <c r="I334" s="55">
        <v>1</v>
      </c>
      <c r="J334" s="111">
        <v>0</v>
      </c>
      <c r="K334" s="55">
        <v>0</v>
      </c>
      <c r="L334" s="55">
        <v>33</v>
      </c>
      <c r="M334" s="55">
        <v>0</v>
      </c>
      <c r="N334" s="112" t="s">
        <v>2213</v>
      </c>
      <c r="O334" s="53">
        <v>1</v>
      </c>
      <c r="P334" s="53">
        <v>0.9</v>
      </c>
      <c r="Q334" s="53">
        <v>1</v>
      </c>
      <c r="R334" s="53">
        <v>0.8</v>
      </c>
      <c r="S334" s="53">
        <v>1</v>
      </c>
      <c r="T334" s="53" t="s">
        <v>116</v>
      </c>
      <c r="U334" s="58"/>
      <c r="V334" s="55"/>
      <c r="W334" s="55"/>
      <c r="X334" s="112"/>
    </row>
    <row r="335" spans="1:24" x14ac:dyDescent="0.25">
      <c r="A335" s="8" t="s">
        <v>18</v>
      </c>
      <c r="B335" s="8">
        <v>219</v>
      </c>
      <c r="C335" s="20" t="s">
        <v>2191</v>
      </c>
      <c r="D335" s="20" t="s">
        <v>2160</v>
      </c>
      <c r="E335" t="s">
        <v>398</v>
      </c>
      <c r="F335" s="8" t="s">
        <v>2180</v>
      </c>
      <c r="G335" s="22"/>
      <c r="H335" s="8">
        <v>0</v>
      </c>
      <c r="I335" s="55">
        <v>0</v>
      </c>
      <c r="J335" s="111">
        <v>0</v>
      </c>
      <c r="K335" s="55">
        <v>1</v>
      </c>
      <c r="L335" s="55">
        <v>5</v>
      </c>
      <c r="M335" s="55">
        <v>0</v>
      </c>
      <c r="N335" s="112" t="s">
        <v>2089</v>
      </c>
      <c r="O335" s="53">
        <v>1.2</v>
      </c>
      <c r="P335" s="53">
        <v>0.9</v>
      </c>
      <c r="Q335" s="53">
        <v>0.9</v>
      </c>
      <c r="R335" s="53">
        <v>0.8</v>
      </c>
      <c r="S335" s="53">
        <v>0.8</v>
      </c>
      <c r="T335" s="53" t="s">
        <v>116</v>
      </c>
      <c r="U335" s="58"/>
      <c r="V335" s="55"/>
      <c r="W335" s="55"/>
      <c r="X335" s="112"/>
    </row>
    <row r="336" spans="1:24" x14ac:dyDescent="0.25">
      <c r="A336" s="8" t="s">
        <v>18</v>
      </c>
      <c r="B336" s="8">
        <v>220</v>
      </c>
      <c r="C336" s="20" t="s">
        <v>2207</v>
      </c>
      <c r="D336" s="20" t="s">
        <v>2206</v>
      </c>
      <c r="F336" s="8" t="s">
        <v>2180</v>
      </c>
      <c r="G336" s="22"/>
      <c r="H336" s="8">
        <v>0</v>
      </c>
      <c r="I336" s="55">
        <v>1</v>
      </c>
      <c r="J336" s="111">
        <v>1</v>
      </c>
      <c r="K336" s="55">
        <v>0</v>
      </c>
      <c r="L336" s="55">
        <v>5</v>
      </c>
      <c r="M336" s="55">
        <v>0</v>
      </c>
      <c r="N336" s="112" t="s">
        <v>2087</v>
      </c>
      <c r="O336" s="53">
        <v>1.1000000000000001</v>
      </c>
      <c r="P336" s="53">
        <v>0.9</v>
      </c>
      <c r="Q336" s="53">
        <v>0.7</v>
      </c>
      <c r="R336" s="53">
        <v>0.6</v>
      </c>
      <c r="S336" s="53">
        <v>0.5</v>
      </c>
      <c r="T336" s="53">
        <v>0.3</v>
      </c>
      <c r="U336" s="58"/>
      <c r="V336" s="55"/>
      <c r="W336" s="55"/>
      <c r="X336" s="112"/>
    </row>
    <row r="337" spans="1:26" x14ac:dyDescent="0.25">
      <c r="A337" s="8" t="s">
        <v>18</v>
      </c>
      <c r="B337" s="8">
        <v>221</v>
      </c>
      <c r="C337" s="20" t="s">
        <v>2192</v>
      </c>
      <c r="D337" s="20" t="s">
        <v>2203</v>
      </c>
      <c r="E337" t="s">
        <v>110</v>
      </c>
      <c r="F337" s="8" t="s">
        <v>2180</v>
      </c>
      <c r="G337" s="22"/>
      <c r="H337" s="8">
        <v>1</v>
      </c>
      <c r="I337" s="55">
        <v>0</v>
      </c>
      <c r="J337" s="111">
        <v>0</v>
      </c>
      <c r="K337" s="55">
        <v>1</v>
      </c>
      <c r="L337" s="55">
        <v>7</v>
      </c>
      <c r="M337" s="55">
        <v>0</v>
      </c>
      <c r="N337" s="112" t="s">
        <v>38</v>
      </c>
      <c r="O337" s="53">
        <v>1.2</v>
      </c>
      <c r="P337" s="53">
        <v>0.9</v>
      </c>
      <c r="Q337" s="53">
        <v>0.5</v>
      </c>
      <c r="R337" s="53">
        <v>0.6</v>
      </c>
      <c r="S337" s="53">
        <v>0.6</v>
      </c>
      <c r="T337" s="53" t="s">
        <v>116</v>
      </c>
      <c r="U337" s="58"/>
      <c r="V337" s="55"/>
      <c r="W337" s="55"/>
      <c r="X337" s="112"/>
    </row>
    <row r="338" spans="1:26" x14ac:dyDescent="0.25">
      <c r="A338" s="8" t="s">
        <v>18</v>
      </c>
      <c r="B338" s="8">
        <v>222</v>
      </c>
      <c r="C338" s="20" t="s">
        <v>408</v>
      </c>
      <c r="D338" s="20" t="s">
        <v>2147</v>
      </c>
      <c r="E338" t="s">
        <v>407</v>
      </c>
      <c r="F338" s="8" t="s">
        <v>2180</v>
      </c>
      <c r="G338" s="22"/>
      <c r="H338" s="8">
        <v>0</v>
      </c>
      <c r="I338" s="55">
        <v>1</v>
      </c>
      <c r="J338" s="111">
        <v>0</v>
      </c>
      <c r="K338" s="55">
        <v>0</v>
      </c>
      <c r="L338" s="55">
        <v>5</v>
      </c>
      <c r="M338" s="55">
        <v>0</v>
      </c>
      <c r="N338" s="112" t="s">
        <v>2213</v>
      </c>
      <c r="O338" s="53">
        <v>1.2</v>
      </c>
      <c r="P338" s="53">
        <v>0.9</v>
      </c>
      <c r="Q338" s="53">
        <v>0.5</v>
      </c>
      <c r="R338" s="53">
        <v>0.4</v>
      </c>
      <c r="S338" s="53">
        <v>0.4</v>
      </c>
      <c r="T338" s="53">
        <v>0.35</v>
      </c>
      <c r="U338" s="58"/>
      <c r="V338" s="55"/>
      <c r="W338" s="55"/>
      <c r="X338" s="112"/>
    </row>
    <row r="339" spans="1:26" x14ac:dyDescent="0.25">
      <c r="A339" s="8" t="s">
        <v>18</v>
      </c>
      <c r="B339" s="8">
        <v>223</v>
      </c>
      <c r="C339" s="20" t="s">
        <v>384</v>
      </c>
      <c r="D339" s="20" t="s">
        <v>309</v>
      </c>
      <c r="F339" s="8" t="s">
        <v>2180</v>
      </c>
      <c r="G339" s="22"/>
      <c r="H339" s="8">
        <v>0</v>
      </c>
      <c r="I339" s="55">
        <v>1</v>
      </c>
      <c r="J339" s="111">
        <v>0</v>
      </c>
      <c r="K339" s="55">
        <v>0</v>
      </c>
      <c r="L339" s="55">
        <v>10</v>
      </c>
      <c r="M339" s="55">
        <v>0</v>
      </c>
      <c r="N339" s="112" t="s">
        <v>874</v>
      </c>
      <c r="O339" s="53">
        <v>1.2</v>
      </c>
      <c r="P339" s="53">
        <v>0.8</v>
      </c>
      <c r="Q339" s="53">
        <v>1.3</v>
      </c>
      <c r="R339" s="53">
        <v>1.3</v>
      </c>
      <c r="S339" s="53">
        <v>1.2</v>
      </c>
      <c r="T339" s="53">
        <v>1.5</v>
      </c>
      <c r="U339" s="58"/>
      <c r="V339" s="55"/>
      <c r="W339" s="55"/>
      <c r="X339" s="112"/>
    </row>
    <row r="340" spans="1:26" x14ac:dyDescent="0.25">
      <c r="A340" s="8" t="s">
        <v>18</v>
      </c>
      <c r="B340" s="8">
        <v>224</v>
      </c>
      <c r="C340" s="20" t="s">
        <v>2193</v>
      </c>
      <c r="D340" s="20" t="s">
        <v>569</v>
      </c>
      <c r="F340" s="8" t="s">
        <v>2180</v>
      </c>
      <c r="G340" s="22"/>
      <c r="H340" s="8">
        <v>0</v>
      </c>
      <c r="I340" s="55">
        <v>1</v>
      </c>
      <c r="J340" s="111">
        <v>0</v>
      </c>
      <c r="K340" s="55">
        <v>0</v>
      </c>
      <c r="L340" s="55">
        <v>14</v>
      </c>
      <c r="M340" s="55">
        <v>0</v>
      </c>
      <c r="N340" s="112" t="s">
        <v>2086</v>
      </c>
      <c r="O340" s="53">
        <v>1.7</v>
      </c>
      <c r="P340" s="53">
        <v>0.8</v>
      </c>
      <c r="Q340" s="53">
        <v>0.8</v>
      </c>
      <c r="R340" s="53">
        <v>0.7</v>
      </c>
      <c r="S340" s="53">
        <v>0.9</v>
      </c>
      <c r="T340" s="53">
        <v>1</v>
      </c>
      <c r="U340" s="58"/>
      <c r="V340" s="55"/>
      <c r="W340" s="55"/>
      <c r="X340" s="112"/>
    </row>
    <row r="341" spans="1:26" x14ac:dyDescent="0.25">
      <c r="A341" s="8" t="s">
        <v>18</v>
      </c>
      <c r="B341" s="8">
        <v>225</v>
      </c>
      <c r="C341" s="20" t="s">
        <v>2194</v>
      </c>
      <c r="D341" s="20" t="s">
        <v>2148</v>
      </c>
      <c r="F341" s="8" t="s">
        <v>2180</v>
      </c>
      <c r="G341" s="22"/>
      <c r="H341" s="8">
        <v>0</v>
      </c>
      <c r="I341" s="55">
        <v>1</v>
      </c>
      <c r="J341" s="111">
        <v>0</v>
      </c>
      <c r="K341" s="55">
        <v>0</v>
      </c>
      <c r="L341" s="55">
        <v>6</v>
      </c>
      <c r="M341" s="55">
        <v>0</v>
      </c>
      <c r="N341" s="112" t="s">
        <v>2213</v>
      </c>
      <c r="O341" s="53">
        <v>1.2</v>
      </c>
      <c r="P341" s="53">
        <v>0.8</v>
      </c>
      <c r="Q341" s="53">
        <v>0.5</v>
      </c>
      <c r="R341" s="53">
        <v>0.7</v>
      </c>
      <c r="S341" s="53">
        <v>0.89999999999999991</v>
      </c>
      <c r="T341" s="53" t="s">
        <v>116</v>
      </c>
      <c r="U341" s="58"/>
      <c r="V341" s="55"/>
      <c r="W341" s="55"/>
      <c r="X341" s="112"/>
    </row>
    <row r="342" spans="1:26" x14ac:dyDescent="0.25">
      <c r="A342" s="8" t="s">
        <v>18</v>
      </c>
      <c r="B342" s="8">
        <v>226</v>
      </c>
      <c r="C342" s="20" t="s">
        <v>2195</v>
      </c>
      <c r="D342" s="20" t="s">
        <v>2165</v>
      </c>
      <c r="E342" t="s">
        <v>570</v>
      </c>
      <c r="F342" s="8" t="s">
        <v>2180</v>
      </c>
      <c r="G342" s="22"/>
      <c r="H342" s="8">
        <v>0</v>
      </c>
      <c r="I342" s="55">
        <v>0</v>
      </c>
      <c r="J342" s="111">
        <v>0</v>
      </c>
      <c r="K342" s="55">
        <v>0</v>
      </c>
      <c r="L342" s="55">
        <v>5</v>
      </c>
      <c r="M342" s="55">
        <v>0</v>
      </c>
      <c r="N342" s="112" t="s">
        <v>874</v>
      </c>
      <c r="O342" s="53">
        <v>1</v>
      </c>
      <c r="P342" s="53">
        <v>0.8</v>
      </c>
      <c r="Q342" s="53">
        <v>0.5</v>
      </c>
      <c r="R342" s="53">
        <v>0.45</v>
      </c>
      <c r="S342" s="53">
        <v>0.4</v>
      </c>
      <c r="T342" s="53" t="s">
        <v>116</v>
      </c>
      <c r="U342" s="58"/>
      <c r="V342" s="55"/>
      <c r="W342" s="55"/>
      <c r="X342" s="112"/>
      <c r="Z342" s="21"/>
    </row>
    <row r="343" spans="1:26" x14ac:dyDescent="0.25">
      <c r="A343" s="8" t="s">
        <v>18</v>
      </c>
      <c r="B343" s="8">
        <v>227</v>
      </c>
      <c r="C343" s="20" t="s">
        <v>387</v>
      </c>
      <c r="D343" s="20" t="s">
        <v>2166</v>
      </c>
      <c r="E343" t="s">
        <v>112</v>
      </c>
      <c r="F343" s="8" t="s">
        <v>2180</v>
      </c>
      <c r="G343" s="22"/>
      <c r="H343" s="8">
        <v>0</v>
      </c>
      <c r="I343" s="55">
        <v>1</v>
      </c>
      <c r="J343" s="111">
        <v>0</v>
      </c>
      <c r="K343" s="55">
        <v>0</v>
      </c>
      <c r="L343" s="55">
        <v>7</v>
      </c>
      <c r="M343" s="55">
        <v>0</v>
      </c>
      <c r="N343" s="112" t="s">
        <v>2214</v>
      </c>
      <c r="O343" s="53">
        <v>1</v>
      </c>
      <c r="P343" s="53">
        <v>0.8</v>
      </c>
      <c r="Q343" s="53">
        <v>0.4</v>
      </c>
      <c r="R343" s="53">
        <v>0.5</v>
      </c>
      <c r="S343" s="53">
        <v>0.5</v>
      </c>
      <c r="T343" s="53">
        <v>0.45</v>
      </c>
      <c r="U343" s="58"/>
      <c r="V343" s="55"/>
      <c r="W343" s="55"/>
      <c r="X343" s="112"/>
    </row>
    <row r="344" spans="1:26" x14ac:dyDescent="0.25">
      <c r="A344" s="8" t="s">
        <v>18</v>
      </c>
      <c r="B344" s="8">
        <v>228</v>
      </c>
      <c r="C344" s="20" t="s">
        <v>401</v>
      </c>
      <c r="D344" s="20" t="s">
        <v>2150</v>
      </c>
      <c r="E344" t="s">
        <v>107</v>
      </c>
      <c r="F344" s="8" t="s">
        <v>2180</v>
      </c>
      <c r="G344" s="22" t="s">
        <v>2200</v>
      </c>
      <c r="H344" s="8">
        <v>1</v>
      </c>
      <c r="I344" s="55">
        <v>0</v>
      </c>
      <c r="J344" s="111">
        <v>0</v>
      </c>
      <c r="K344" s="55">
        <v>0</v>
      </c>
      <c r="L344" s="55">
        <v>1</v>
      </c>
      <c r="M344" s="55">
        <v>0</v>
      </c>
      <c r="N344" s="112" t="s">
        <v>38</v>
      </c>
      <c r="O344" s="53">
        <v>1.5</v>
      </c>
      <c r="P344" s="53">
        <v>0.7</v>
      </c>
      <c r="Q344" s="53">
        <v>0.9</v>
      </c>
      <c r="R344" s="53">
        <v>0.9</v>
      </c>
      <c r="S344" s="53">
        <v>0.5</v>
      </c>
      <c r="T344" s="53">
        <v>0.5</v>
      </c>
      <c r="U344" s="58"/>
      <c r="V344" s="55"/>
      <c r="W344" s="55"/>
      <c r="X344" s="112"/>
    </row>
    <row r="345" spans="1:26" x14ac:dyDescent="0.25">
      <c r="A345" s="8" t="s">
        <v>18</v>
      </c>
      <c r="B345" s="8">
        <v>229</v>
      </c>
      <c r="C345" s="20" t="s">
        <v>2196</v>
      </c>
      <c r="D345" s="20" t="s">
        <v>2162</v>
      </c>
      <c r="E345" t="s">
        <v>2167</v>
      </c>
      <c r="F345" s="8" t="s">
        <v>2180</v>
      </c>
      <c r="G345" s="22" t="s">
        <v>2231</v>
      </c>
      <c r="H345" s="8">
        <v>1</v>
      </c>
      <c r="I345" s="55">
        <v>0</v>
      </c>
      <c r="J345" s="111">
        <v>0</v>
      </c>
      <c r="K345" s="55">
        <v>0</v>
      </c>
      <c r="L345" s="55">
        <v>3</v>
      </c>
      <c r="M345" s="55">
        <v>1</v>
      </c>
      <c r="N345" s="112" t="s">
        <v>2096</v>
      </c>
      <c r="O345" s="53">
        <v>2</v>
      </c>
      <c r="P345" s="53">
        <v>0.7</v>
      </c>
      <c r="Q345" s="53">
        <v>0.7</v>
      </c>
      <c r="R345" s="53">
        <v>0.7</v>
      </c>
      <c r="S345" s="53">
        <v>0.8</v>
      </c>
      <c r="T345" s="53" t="s">
        <v>116</v>
      </c>
      <c r="U345" s="58"/>
      <c r="V345" s="55"/>
      <c r="W345" s="55"/>
      <c r="X345" s="112"/>
    </row>
    <row r="346" spans="1:26" x14ac:dyDescent="0.25">
      <c r="A346" s="8" t="s">
        <v>18</v>
      </c>
      <c r="B346" s="8">
        <v>230</v>
      </c>
      <c r="C346" s="20" t="s">
        <v>2197</v>
      </c>
      <c r="D346" s="20" t="s">
        <v>203</v>
      </c>
      <c r="E346" s="22" t="s">
        <v>115</v>
      </c>
      <c r="F346" s="8" t="s">
        <v>2180</v>
      </c>
      <c r="G346" s="22"/>
      <c r="H346" s="8">
        <v>0</v>
      </c>
      <c r="I346" s="55">
        <v>1</v>
      </c>
      <c r="J346" s="111">
        <v>1</v>
      </c>
      <c r="K346" s="55">
        <v>0</v>
      </c>
      <c r="L346" s="55">
        <v>1</v>
      </c>
      <c r="M346" s="55">
        <v>0</v>
      </c>
      <c r="N346" s="112" t="s">
        <v>2089</v>
      </c>
      <c r="O346" s="53">
        <v>1</v>
      </c>
      <c r="P346" s="53">
        <v>0.7</v>
      </c>
      <c r="Q346" s="53">
        <v>0.5</v>
      </c>
      <c r="R346" s="53">
        <v>0.35</v>
      </c>
      <c r="S346" s="53">
        <v>0.35</v>
      </c>
      <c r="T346" s="53">
        <v>0.25</v>
      </c>
      <c r="U346" s="58"/>
      <c r="V346" s="55"/>
      <c r="W346" s="55"/>
      <c r="X346" s="112"/>
    </row>
    <row r="347" spans="1:26" x14ac:dyDescent="0.25">
      <c r="A347" s="8" t="s">
        <v>18</v>
      </c>
      <c r="B347" s="8">
        <v>231</v>
      </c>
      <c r="C347" s="20" t="s">
        <v>2198</v>
      </c>
      <c r="D347" s="20" t="s">
        <v>2205</v>
      </c>
      <c r="F347" s="8" t="s">
        <v>2180</v>
      </c>
      <c r="G347" s="22"/>
      <c r="H347" s="8">
        <v>0</v>
      </c>
      <c r="I347" s="55">
        <v>0</v>
      </c>
      <c r="J347" s="111">
        <v>0</v>
      </c>
      <c r="K347" s="55">
        <v>0</v>
      </c>
      <c r="L347" s="55">
        <v>6</v>
      </c>
      <c r="M347" s="55">
        <v>0</v>
      </c>
      <c r="N347" s="112" t="s">
        <v>2087</v>
      </c>
      <c r="O347" s="53">
        <v>1.2</v>
      </c>
      <c r="P347" s="53">
        <v>0.7</v>
      </c>
      <c r="Q347" s="53">
        <v>0.6</v>
      </c>
      <c r="R347" s="53">
        <v>0.7</v>
      </c>
      <c r="S347" s="53">
        <v>0.44999999999999996</v>
      </c>
      <c r="T347" s="53" t="s">
        <v>116</v>
      </c>
      <c r="U347" s="58"/>
      <c r="V347" s="55"/>
      <c r="W347" s="55"/>
      <c r="X347" s="112"/>
    </row>
    <row r="348" spans="1:26" ht="15.75" thickBot="1" x14ac:dyDescent="0.3">
      <c r="A348" s="10" t="s">
        <v>18</v>
      </c>
      <c r="B348" s="10">
        <v>232</v>
      </c>
      <c r="C348" s="51" t="s">
        <v>411</v>
      </c>
      <c r="D348" s="51" t="s">
        <v>2164</v>
      </c>
      <c r="E348" s="11" t="s">
        <v>573</v>
      </c>
      <c r="F348" s="10" t="s">
        <v>2180</v>
      </c>
      <c r="G348" s="23"/>
      <c r="H348" s="10">
        <v>0</v>
      </c>
      <c r="I348" s="56">
        <v>0</v>
      </c>
      <c r="J348" s="114">
        <v>0</v>
      </c>
      <c r="K348" s="56">
        <v>1</v>
      </c>
      <c r="L348" s="56">
        <v>4</v>
      </c>
      <c r="M348" s="56">
        <v>0</v>
      </c>
      <c r="N348" s="115" t="s">
        <v>2087</v>
      </c>
      <c r="O348" s="54">
        <v>1.1000000000000001</v>
      </c>
      <c r="P348" s="54">
        <v>0.7</v>
      </c>
      <c r="Q348" s="54">
        <v>0.6</v>
      </c>
      <c r="R348" s="54">
        <v>0.35</v>
      </c>
      <c r="S348" s="54">
        <v>0.6</v>
      </c>
      <c r="T348" s="54">
        <v>0.8</v>
      </c>
      <c r="U348" s="59"/>
      <c r="V348" s="56"/>
      <c r="W348" s="56"/>
      <c r="X348" s="115"/>
      <c r="Z348" s="21"/>
    </row>
    <row r="349" spans="1:26" x14ac:dyDescent="0.25">
      <c r="O349" s="21"/>
      <c r="P349" s="21"/>
      <c r="U349"/>
      <c r="V349" s="21"/>
      <c r="W349" s="21"/>
    </row>
    <row r="350" spans="1:26" x14ac:dyDescent="0.25">
      <c r="A350" t="s">
        <v>2269</v>
      </c>
      <c r="C350" t="s">
        <v>2270</v>
      </c>
      <c r="U350"/>
      <c r="V350" s="60"/>
      <c r="W350" s="60"/>
    </row>
    <row r="587" spans="2:2" x14ac:dyDescent="0.25">
      <c r="B587">
        <v>0</v>
      </c>
    </row>
  </sheetData>
  <autoFilter ref="A1:X348" xr:uid="{00000000-0009-0000-0000-000002000000}"/>
  <conditionalFormatting sqref="O350:S350">
    <cfRule type="duplicateValues" dxfId="1" priority="1"/>
  </conditionalFormatting>
  <conditionalFormatting sqref="O351:R353">
    <cfRule type="duplicateValues" dxfId="0" priority="5"/>
  </conditionalFormatting>
  <pageMargins left="0.7" right="0.7" top="0.78740157499999996" bottom="0.78740157499999996"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439"/>
  <sheetViews>
    <sheetView workbookViewId="0"/>
  </sheetViews>
  <sheetFormatPr defaultColWidth="11.42578125" defaultRowHeight="15" x14ac:dyDescent="0.25"/>
  <cols>
    <col min="1" max="1" width="21" bestFit="1" customWidth="1"/>
    <col min="2" max="2" width="15.7109375" customWidth="1"/>
    <col min="3" max="3" width="8" customWidth="1"/>
    <col min="4" max="4" width="7.42578125" customWidth="1"/>
    <col min="5" max="5" width="16" customWidth="1"/>
    <col min="6" max="9" width="19.28515625" customWidth="1"/>
    <col min="10" max="12" width="20" customWidth="1"/>
  </cols>
  <sheetData>
    <row r="1" spans="1:27" x14ac:dyDescent="0.25">
      <c r="W1" t="s">
        <v>644</v>
      </c>
      <c r="X1" t="s">
        <v>2108</v>
      </c>
      <c r="Y1" t="s">
        <v>2107</v>
      </c>
      <c r="Z1" t="s">
        <v>647</v>
      </c>
      <c r="AA1" t="s">
        <v>646</v>
      </c>
    </row>
    <row r="2" spans="1:27" x14ac:dyDescent="0.25">
      <c r="S2" t="s">
        <v>150</v>
      </c>
      <c r="T2">
        <f>COUNTIF($S$7:$S$93,S2)</f>
        <v>77</v>
      </c>
      <c r="W2">
        <v>151</v>
      </c>
      <c r="X2">
        <v>1</v>
      </c>
      <c r="Y2">
        <v>3</v>
      </c>
      <c r="Z2">
        <v>42.91281</v>
      </c>
      <c r="AA2">
        <v>36</v>
      </c>
    </row>
    <row r="3" spans="1:27" x14ac:dyDescent="0.25">
      <c r="A3" s="24" t="s">
        <v>644</v>
      </c>
      <c r="B3" t="s">
        <v>647</v>
      </c>
      <c r="C3" t="s">
        <v>2108</v>
      </c>
      <c r="D3" t="s">
        <v>2106</v>
      </c>
      <c r="E3" t="s">
        <v>646</v>
      </c>
      <c r="F3" t="s">
        <v>2121</v>
      </c>
      <c r="G3" t="s">
        <v>2122</v>
      </c>
      <c r="H3" t="s">
        <v>2123</v>
      </c>
      <c r="I3" t="s">
        <v>2124</v>
      </c>
      <c r="J3" t="s">
        <v>2107</v>
      </c>
      <c r="S3" t="s">
        <v>158</v>
      </c>
      <c r="T3">
        <f>COUNTIF($S$7:$S$93,S3)</f>
        <v>6</v>
      </c>
      <c r="W3">
        <v>20</v>
      </c>
      <c r="X3">
        <v>2</v>
      </c>
      <c r="Y3">
        <v>6</v>
      </c>
      <c r="Z3">
        <v>40.999499999999998</v>
      </c>
      <c r="AA3">
        <v>33.299999999999997</v>
      </c>
    </row>
    <row r="4" spans="1:27" x14ac:dyDescent="0.25">
      <c r="A4" s="6">
        <v>1</v>
      </c>
      <c r="B4">
        <v>2.1866400000000001</v>
      </c>
      <c r="C4">
        <v>1</v>
      </c>
      <c r="D4">
        <v>1</v>
      </c>
      <c r="E4">
        <v>1.4</v>
      </c>
      <c r="F4">
        <v>1.4</v>
      </c>
      <c r="G4">
        <v>1.4</v>
      </c>
      <c r="H4">
        <v>1.4</v>
      </c>
      <c r="I4">
        <v>1.4</v>
      </c>
      <c r="J4">
        <v>0</v>
      </c>
      <c r="S4" t="s">
        <v>179</v>
      </c>
      <c r="T4">
        <f>COUNTIF($S$7:$S$93,S4)</f>
        <v>2</v>
      </c>
      <c r="W4">
        <v>99</v>
      </c>
      <c r="X4">
        <v>1</v>
      </c>
      <c r="Y4">
        <v>1</v>
      </c>
      <c r="Z4">
        <v>33.984029999999997</v>
      </c>
      <c r="AA4">
        <v>24.2</v>
      </c>
    </row>
    <row r="5" spans="1:27" x14ac:dyDescent="0.25">
      <c r="A5" s="6">
        <v>2</v>
      </c>
      <c r="B5">
        <v>17.037569999999999</v>
      </c>
      <c r="C5">
        <v>1</v>
      </c>
      <c r="D5">
        <v>1</v>
      </c>
      <c r="E5">
        <v>19.2</v>
      </c>
      <c r="F5">
        <v>17.7</v>
      </c>
      <c r="G5">
        <v>17.399999999999999</v>
      </c>
      <c r="H5">
        <v>17</v>
      </c>
      <c r="I5">
        <v>17.5</v>
      </c>
      <c r="J5">
        <v>1</v>
      </c>
      <c r="T5">
        <f>SUM(T2:T4)</f>
        <v>85</v>
      </c>
      <c r="U5">
        <f>T2/T5</f>
        <v>0.90588235294117647</v>
      </c>
      <c r="W5">
        <v>3</v>
      </c>
      <c r="X5">
        <v>1</v>
      </c>
      <c r="Y5">
        <v>10</v>
      </c>
      <c r="Z5">
        <v>33.528479999999995</v>
      </c>
      <c r="AA5">
        <v>26.5</v>
      </c>
    </row>
    <row r="6" spans="1:27" x14ac:dyDescent="0.25">
      <c r="A6" s="6">
        <v>3</v>
      </c>
      <c r="B6">
        <v>33.528479999999995</v>
      </c>
      <c r="C6">
        <v>1</v>
      </c>
      <c r="D6">
        <v>1</v>
      </c>
      <c r="E6">
        <v>26.5</v>
      </c>
      <c r="F6">
        <v>23.5</v>
      </c>
      <c r="G6">
        <v>23</v>
      </c>
      <c r="H6">
        <v>22.5</v>
      </c>
      <c r="I6">
        <v>21.8</v>
      </c>
      <c r="J6">
        <v>2</v>
      </c>
      <c r="W6">
        <v>126</v>
      </c>
      <c r="X6">
        <v>5</v>
      </c>
      <c r="Y6">
        <v>17</v>
      </c>
      <c r="Z6">
        <v>27.332999999999998</v>
      </c>
      <c r="AA6">
        <v>14.5</v>
      </c>
    </row>
    <row r="7" spans="1:27" x14ac:dyDescent="0.25">
      <c r="A7" s="6">
        <v>4</v>
      </c>
      <c r="B7">
        <v>1.0933200000000001</v>
      </c>
      <c r="C7">
        <v>1</v>
      </c>
      <c r="E7">
        <v>0.9</v>
      </c>
      <c r="F7">
        <v>1.3</v>
      </c>
      <c r="G7">
        <v>0</v>
      </c>
      <c r="H7">
        <v>0</v>
      </c>
      <c r="I7">
        <v>0</v>
      </c>
      <c r="J7">
        <v>1</v>
      </c>
      <c r="M7" t="s">
        <v>131</v>
      </c>
      <c r="P7" s="8" t="s">
        <v>136</v>
      </c>
      <c r="S7" t="s">
        <v>150</v>
      </c>
      <c r="W7">
        <v>78</v>
      </c>
      <c r="X7">
        <v>2</v>
      </c>
      <c r="Y7">
        <v>10</v>
      </c>
      <c r="Z7">
        <v>21.684180000000001</v>
      </c>
      <c r="AA7">
        <v>29.6</v>
      </c>
    </row>
    <row r="8" spans="1:27" x14ac:dyDescent="0.25">
      <c r="A8" s="6">
        <v>5</v>
      </c>
      <c r="B8">
        <v>3.8266200000000001</v>
      </c>
      <c r="C8">
        <v>1</v>
      </c>
      <c r="D8">
        <v>1</v>
      </c>
      <c r="E8">
        <v>3</v>
      </c>
      <c r="F8">
        <v>2.8</v>
      </c>
      <c r="G8">
        <v>3</v>
      </c>
      <c r="H8">
        <v>2.7</v>
      </c>
      <c r="I8">
        <v>2.5</v>
      </c>
      <c r="J8">
        <v>0</v>
      </c>
      <c r="M8" s="6">
        <v>2</v>
      </c>
      <c r="P8" s="8" t="s">
        <v>495</v>
      </c>
      <c r="S8" t="s">
        <v>158</v>
      </c>
      <c r="W8">
        <v>86</v>
      </c>
      <c r="X8">
        <v>4</v>
      </c>
      <c r="Y8">
        <v>16</v>
      </c>
      <c r="Z8">
        <v>21.137519999999999</v>
      </c>
      <c r="AA8">
        <v>34</v>
      </c>
    </row>
    <row r="9" spans="1:27" x14ac:dyDescent="0.25">
      <c r="A9" s="6">
        <v>6</v>
      </c>
      <c r="B9">
        <v>1.4577600000000002</v>
      </c>
      <c r="C9">
        <v>1</v>
      </c>
      <c r="D9">
        <v>1</v>
      </c>
      <c r="E9">
        <v>2.7</v>
      </c>
      <c r="F9">
        <v>2.7</v>
      </c>
      <c r="G9">
        <v>3</v>
      </c>
      <c r="H9">
        <v>3.1</v>
      </c>
      <c r="I9">
        <v>2.4</v>
      </c>
      <c r="J9">
        <v>0</v>
      </c>
      <c r="M9" s="6">
        <v>3</v>
      </c>
      <c r="P9" s="8" t="s">
        <v>318</v>
      </c>
      <c r="S9" t="s">
        <v>150</v>
      </c>
      <c r="W9">
        <v>145</v>
      </c>
      <c r="X9">
        <v>4</v>
      </c>
      <c r="Y9">
        <v>10</v>
      </c>
      <c r="Z9">
        <v>17.766450000000003</v>
      </c>
      <c r="AA9">
        <v>23.5</v>
      </c>
    </row>
    <row r="10" spans="1:27" x14ac:dyDescent="0.25">
      <c r="A10" s="6">
        <v>7</v>
      </c>
      <c r="B10">
        <v>1.0933200000000001</v>
      </c>
      <c r="C10">
        <v>1</v>
      </c>
      <c r="E10">
        <v>0.8</v>
      </c>
      <c r="F10">
        <v>0.8</v>
      </c>
      <c r="G10">
        <v>0.8</v>
      </c>
      <c r="H10">
        <v>0.8</v>
      </c>
      <c r="I10">
        <v>0.8</v>
      </c>
      <c r="J10">
        <v>1</v>
      </c>
      <c r="M10" s="6">
        <v>4</v>
      </c>
      <c r="P10" s="8" t="s">
        <v>444</v>
      </c>
      <c r="S10" t="s">
        <v>158</v>
      </c>
      <c r="W10">
        <v>194</v>
      </c>
      <c r="X10">
        <v>1</v>
      </c>
      <c r="Y10">
        <v>9</v>
      </c>
      <c r="Z10">
        <v>17.3109</v>
      </c>
      <c r="AA10">
        <v>10.8</v>
      </c>
    </row>
    <row r="11" spans="1:27" x14ac:dyDescent="0.25">
      <c r="A11" s="6">
        <v>8</v>
      </c>
      <c r="B11">
        <v>4.5555000000000003</v>
      </c>
      <c r="C11">
        <v>2</v>
      </c>
      <c r="D11">
        <v>2</v>
      </c>
      <c r="E11">
        <v>3.8</v>
      </c>
      <c r="F11">
        <v>4</v>
      </c>
      <c r="G11">
        <v>4.0999999999999996</v>
      </c>
      <c r="H11">
        <v>4.4000000000000004</v>
      </c>
      <c r="I11">
        <v>4.3</v>
      </c>
      <c r="J11">
        <v>1</v>
      </c>
      <c r="M11" s="6">
        <v>5</v>
      </c>
      <c r="P11" s="8" t="s">
        <v>133</v>
      </c>
      <c r="S11" t="s">
        <v>150</v>
      </c>
      <c r="W11">
        <v>2</v>
      </c>
      <c r="X11">
        <v>1</v>
      </c>
      <c r="Y11">
        <v>8</v>
      </c>
      <c r="Z11">
        <v>17.037569999999999</v>
      </c>
      <c r="AA11">
        <v>19.2</v>
      </c>
    </row>
    <row r="12" spans="1:27" x14ac:dyDescent="0.25">
      <c r="A12" s="6">
        <v>9</v>
      </c>
      <c r="B12">
        <v>10.477650000000001</v>
      </c>
      <c r="C12">
        <v>8</v>
      </c>
      <c r="D12">
        <v>1</v>
      </c>
      <c r="E12">
        <v>7</v>
      </c>
      <c r="F12">
        <v>7</v>
      </c>
      <c r="G12">
        <v>7.4</v>
      </c>
      <c r="H12">
        <v>7.1</v>
      </c>
      <c r="I12">
        <v>7.1</v>
      </c>
      <c r="J12">
        <v>8</v>
      </c>
      <c r="M12" s="6">
        <v>8</v>
      </c>
      <c r="N12">
        <v>1</v>
      </c>
      <c r="P12" s="8" t="s">
        <v>496</v>
      </c>
      <c r="S12" t="s">
        <v>179</v>
      </c>
      <c r="W12">
        <v>155</v>
      </c>
      <c r="X12">
        <v>2</v>
      </c>
      <c r="Y12">
        <v>6</v>
      </c>
      <c r="Z12">
        <v>11.02431</v>
      </c>
      <c r="AA12">
        <v>4.5</v>
      </c>
    </row>
    <row r="13" spans="1:27" x14ac:dyDescent="0.25">
      <c r="A13" s="6">
        <v>10</v>
      </c>
      <c r="D13">
        <v>1</v>
      </c>
      <c r="E13">
        <v>1.2</v>
      </c>
      <c r="F13">
        <v>1.2</v>
      </c>
      <c r="G13">
        <v>1.2</v>
      </c>
      <c r="H13">
        <v>1.2</v>
      </c>
      <c r="I13">
        <v>1.2</v>
      </c>
      <c r="J13">
        <v>0</v>
      </c>
      <c r="M13" s="6">
        <v>9</v>
      </c>
      <c r="N13">
        <v>1</v>
      </c>
      <c r="P13" s="8" t="s">
        <v>500</v>
      </c>
      <c r="S13" t="s">
        <v>150</v>
      </c>
      <c r="W13">
        <v>9</v>
      </c>
      <c r="X13">
        <v>8</v>
      </c>
      <c r="Y13">
        <v>27</v>
      </c>
      <c r="Z13">
        <v>10.477650000000001</v>
      </c>
      <c r="AA13">
        <v>7</v>
      </c>
    </row>
    <row r="14" spans="1:27" x14ac:dyDescent="0.25">
      <c r="A14" s="6">
        <v>11</v>
      </c>
      <c r="D14">
        <v>1</v>
      </c>
      <c r="E14">
        <v>1.6</v>
      </c>
      <c r="F14">
        <v>1.4</v>
      </c>
      <c r="G14">
        <v>1.4</v>
      </c>
      <c r="H14">
        <v>1.4</v>
      </c>
      <c r="I14">
        <v>1.2</v>
      </c>
      <c r="J14">
        <v>0</v>
      </c>
      <c r="M14" s="6">
        <v>10</v>
      </c>
      <c r="N14">
        <v>1</v>
      </c>
      <c r="P14" s="8" t="s">
        <v>448</v>
      </c>
      <c r="S14" t="s">
        <v>158</v>
      </c>
      <c r="W14">
        <v>167</v>
      </c>
      <c r="X14">
        <v>4</v>
      </c>
      <c r="Y14">
        <v>20</v>
      </c>
      <c r="Z14">
        <v>9.2932199999999998</v>
      </c>
      <c r="AA14">
        <v>15.100000000000001</v>
      </c>
    </row>
    <row r="15" spans="1:27" x14ac:dyDescent="0.25">
      <c r="A15" s="6">
        <v>12</v>
      </c>
      <c r="B15">
        <v>2.4599700000000002</v>
      </c>
      <c r="C15">
        <v>1</v>
      </c>
      <c r="D15">
        <v>1</v>
      </c>
      <c r="E15">
        <v>3.8</v>
      </c>
      <c r="F15">
        <v>3.8</v>
      </c>
      <c r="G15">
        <v>3.6</v>
      </c>
      <c r="H15">
        <v>3.8</v>
      </c>
      <c r="I15">
        <v>3.5</v>
      </c>
      <c r="J15">
        <v>1</v>
      </c>
      <c r="M15" s="6">
        <v>11</v>
      </c>
      <c r="P15" s="8" t="s">
        <v>489</v>
      </c>
      <c r="S15" t="s">
        <v>150</v>
      </c>
      <c r="W15">
        <v>85</v>
      </c>
      <c r="X15">
        <v>2</v>
      </c>
      <c r="Y15">
        <v>4</v>
      </c>
      <c r="Z15">
        <v>9.2021099999999993</v>
      </c>
      <c r="AA15">
        <v>8.1</v>
      </c>
    </row>
    <row r="16" spans="1:27" x14ac:dyDescent="0.25">
      <c r="A16" s="6">
        <v>13</v>
      </c>
      <c r="D16">
        <v>1</v>
      </c>
      <c r="E16">
        <v>5.2</v>
      </c>
      <c r="F16">
        <v>4.8</v>
      </c>
      <c r="G16">
        <v>4.5</v>
      </c>
      <c r="H16">
        <v>4.4000000000000004</v>
      </c>
      <c r="I16">
        <v>4.2</v>
      </c>
      <c r="J16">
        <v>0</v>
      </c>
      <c r="M16" s="6">
        <v>12</v>
      </c>
      <c r="N16">
        <v>1</v>
      </c>
      <c r="P16" s="8" t="s">
        <v>481</v>
      </c>
      <c r="S16" t="s">
        <v>150</v>
      </c>
      <c r="W16">
        <v>44</v>
      </c>
      <c r="X16">
        <v>3</v>
      </c>
      <c r="Y16">
        <v>26</v>
      </c>
      <c r="Z16">
        <v>9.0198900000000002</v>
      </c>
      <c r="AA16">
        <v>8</v>
      </c>
    </row>
    <row r="17" spans="1:27" x14ac:dyDescent="0.25">
      <c r="A17" s="6">
        <v>14</v>
      </c>
      <c r="B17">
        <v>2.0955299999999997</v>
      </c>
      <c r="C17">
        <v>1</v>
      </c>
      <c r="D17">
        <v>1</v>
      </c>
      <c r="E17">
        <v>1.6</v>
      </c>
      <c r="F17">
        <v>2.8</v>
      </c>
      <c r="G17">
        <v>2.6</v>
      </c>
      <c r="H17">
        <v>1.4</v>
      </c>
      <c r="I17">
        <v>1.3</v>
      </c>
      <c r="J17">
        <v>0</v>
      </c>
      <c r="M17" s="6">
        <v>13</v>
      </c>
      <c r="N17">
        <v>1</v>
      </c>
      <c r="P17" s="8" t="s">
        <v>342</v>
      </c>
      <c r="S17" t="s">
        <v>150</v>
      </c>
      <c r="W17">
        <v>164</v>
      </c>
      <c r="X17">
        <v>1</v>
      </c>
      <c r="Y17">
        <v>1</v>
      </c>
      <c r="Z17">
        <v>9.0198900000000002</v>
      </c>
      <c r="AA17">
        <v>7.5</v>
      </c>
    </row>
    <row r="18" spans="1:27" x14ac:dyDescent="0.25">
      <c r="A18" s="6">
        <v>15</v>
      </c>
      <c r="D18">
        <v>1</v>
      </c>
      <c r="E18">
        <v>1.4</v>
      </c>
      <c r="F18">
        <v>1</v>
      </c>
      <c r="G18">
        <v>1.5</v>
      </c>
      <c r="H18">
        <v>2.2000000000000002</v>
      </c>
      <c r="I18">
        <v>2.4</v>
      </c>
      <c r="J18">
        <v>0</v>
      </c>
      <c r="M18" s="6">
        <v>14</v>
      </c>
      <c r="P18" s="8" t="s">
        <v>392</v>
      </c>
      <c r="S18" t="s">
        <v>150</v>
      </c>
      <c r="W18">
        <v>179</v>
      </c>
      <c r="X18">
        <v>3</v>
      </c>
      <c r="Y18">
        <v>6</v>
      </c>
      <c r="Z18">
        <v>8.8376699999999992</v>
      </c>
      <c r="AA18">
        <v>4</v>
      </c>
    </row>
    <row r="19" spans="1:27" x14ac:dyDescent="0.25">
      <c r="A19" s="6">
        <v>16</v>
      </c>
      <c r="D19">
        <v>1</v>
      </c>
      <c r="F19">
        <v>0</v>
      </c>
      <c r="G19">
        <v>0</v>
      </c>
      <c r="H19">
        <v>0</v>
      </c>
      <c r="I19">
        <v>0</v>
      </c>
      <c r="J19">
        <v>0</v>
      </c>
      <c r="M19" s="6">
        <v>15</v>
      </c>
      <c r="P19" s="8" t="s">
        <v>497</v>
      </c>
      <c r="S19" t="s">
        <v>150</v>
      </c>
      <c r="W19">
        <v>54</v>
      </c>
      <c r="X19">
        <v>1</v>
      </c>
      <c r="Y19">
        <v>4</v>
      </c>
      <c r="Z19">
        <v>8.1087900000000008</v>
      </c>
      <c r="AA19">
        <v>3.5</v>
      </c>
    </row>
    <row r="20" spans="1:27" x14ac:dyDescent="0.25">
      <c r="A20" s="6">
        <v>17</v>
      </c>
      <c r="D20">
        <v>1</v>
      </c>
      <c r="E20">
        <v>6.3</v>
      </c>
      <c r="F20">
        <v>4.5</v>
      </c>
      <c r="G20">
        <v>4</v>
      </c>
      <c r="H20">
        <v>3.8</v>
      </c>
      <c r="I20">
        <v>3.8</v>
      </c>
      <c r="J20">
        <v>1</v>
      </c>
      <c r="M20" s="6">
        <v>17</v>
      </c>
      <c r="P20" s="8" t="s">
        <v>204</v>
      </c>
      <c r="S20" t="s">
        <v>150</v>
      </c>
      <c r="W20">
        <v>110</v>
      </c>
      <c r="X20">
        <v>1</v>
      </c>
      <c r="Y20">
        <v>6</v>
      </c>
      <c r="Z20">
        <v>7.6532400000000003</v>
      </c>
      <c r="AA20">
        <v>7.8</v>
      </c>
    </row>
    <row r="21" spans="1:27" x14ac:dyDescent="0.25">
      <c r="A21" s="6">
        <v>18</v>
      </c>
      <c r="B21">
        <v>4.82883</v>
      </c>
      <c r="C21">
        <v>1</v>
      </c>
      <c r="D21">
        <v>1</v>
      </c>
      <c r="E21">
        <v>6.1</v>
      </c>
      <c r="F21">
        <v>13.5</v>
      </c>
      <c r="G21">
        <v>2.2000000000000002</v>
      </c>
      <c r="H21">
        <v>0.5</v>
      </c>
      <c r="I21">
        <v>0</v>
      </c>
      <c r="J21">
        <v>0</v>
      </c>
      <c r="M21" s="6">
        <v>18</v>
      </c>
      <c r="N21">
        <v>1</v>
      </c>
      <c r="P21" s="8" t="s">
        <v>343</v>
      </c>
      <c r="S21" t="s">
        <v>150</v>
      </c>
      <c r="W21">
        <v>168</v>
      </c>
      <c r="X21">
        <v>1</v>
      </c>
      <c r="Y21">
        <v>2</v>
      </c>
      <c r="Z21">
        <v>6.2865900000000003</v>
      </c>
      <c r="AA21">
        <v>4.5</v>
      </c>
    </row>
    <row r="22" spans="1:27" x14ac:dyDescent="0.25">
      <c r="A22" s="6">
        <v>19</v>
      </c>
      <c r="B22">
        <v>3.0977399999999999</v>
      </c>
      <c r="C22">
        <v>2</v>
      </c>
      <c r="D22">
        <v>1</v>
      </c>
      <c r="E22">
        <v>2</v>
      </c>
      <c r="F22">
        <v>2</v>
      </c>
      <c r="G22">
        <v>0.4</v>
      </c>
      <c r="H22">
        <v>0.4</v>
      </c>
      <c r="I22">
        <v>0</v>
      </c>
      <c r="J22">
        <v>2</v>
      </c>
      <c r="M22" s="6">
        <v>19</v>
      </c>
      <c r="P22" s="8" t="s">
        <v>451</v>
      </c>
      <c r="S22" t="s">
        <v>150</v>
      </c>
      <c r="W22">
        <v>169</v>
      </c>
      <c r="X22">
        <v>2</v>
      </c>
      <c r="Y22">
        <v>16</v>
      </c>
      <c r="Z22">
        <v>6.0132600000000007</v>
      </c>
      <c r="AA22">
        <v>4.7</v>
      </c>
    </row>
    <row r="23" spans="1:27" x14ac:dyDescent="0.25">
      <c r="A23" s="6">
        <v>20</v>
      </c>
      <c r="B23">
        <v>40.999499999999998</v>
      </c>
      <c r="C23">
        <v>2</v>
      </c>
      <c r="D23">
        <v>2</v>
      </c>
      <c r="E23">
        <v>33.299999999999997</v>
      </c>
      <c r="F23">
        <v>34.200000000000003</v>
      </c>
      <c r="G23">
        <v>25</v>
      </c>
      <c r="H23">
        <v>26.5</v>
      </c>
      <c r="I23">
        <v>34</v>
      </c>
      <c r="J23">
        <v>1</v>
      </c>
      <c r="M23" s="6">
        <v>20</v>
      </c>
      <c r="P23" s="8" t="s">
        <v>304</v>
      </c>
      <c r="S23" t="s">
        <v>150</v>
      </c>
      <c r="W23">
        <v>162</v>
      </c>
      <c r="X23">
        <v>1</v>
      </c>
      <c r="Y23">
        <v>10</v>
      </c>
      <c r="Z23">
        <v>5.9221500000000002</v>
      </c>
      <c r="AA23">
        <v>2.4</v>
      </c>
    </row>
    <row r="24" spans="1:27" x14ac:dyDescent="0.25">
      <c r="A24" s="6">
        <v>21</v>
      </c>
      <c r="D24">
        <v>1</v>
      </c>
      <c r="F24">
        <v>0</v>
      </c>
      <c r="G24">
        <v>0</v>
      </c>
      <c r="H24">
        <v>0</v>
      </c>
      <c r="I24">
        <v>0</v>
      </c>
      <c r="J24">
        <v>0</v>
      </c>
      <c r="M24" s="6">
        <v>21</v>
      </c>
      <c r="N24">
        <v>1</v>
      </c>
      <c r="P24" s="8" t="s">
        <v>190</v>
      </c>
      <c r="S24" t="s">
        <v>150</v>
      </c>
      <c r="W24">
        <v>94</v>
      </c>
      <c r="X24">
        <v>5</v>
      </c>
      <c r="Y24">
        <v>30</v>
      </c>
      <c r="Z24">
        <v>5.5577100000000002</v>
      </c>
      <c r="AA24">
        <v>12.3</v>
      </c>
    </row>
    <row r="25" spans="1:27" x14ac:dyDescent="0.25">
      <c r="A25" s="6">
        <v>22</v>
      </c>
      <c r="B25">
        <v>3.8266200000000001</v>
      </c>
      <c r="C25">
        <v>1</v>
      </c>
      <c r="D25">
        <v>1</v>
      </c>
      <c r="E25">
        <v>7.1000000000000005</v>
      </c>
      <c r="F25">
        <v>6</v>
      </c>
      <c r="G25">
        <v>6.5</v>
      </c>
      <c r="H25">
        <v>7.1000000000000005</v>
      </c>
      <c r="I25">
        <v>7.3999999999999995</v>
      </c>
      <c r="J25">
        <v>3</v>
      </c>
      <c r="M25" s="6">
        <v>22</v>
      </c>
      <c r="P25" s="8" t="s">
        <v>449</v>
      </c>
      <c r="S25" t="s">
        <v>150</v>
      </c>
      <c r="W25">
        <v>95</v>
      </c>
      <c r="X25">
        <v>2</v>
      </c>
      <c r="Y25">
        <v>5</v>
      </c>
      <c r="Z25">
        <v>5.5577100000000002</v>
      </c>
      <c r="AA25">
        <v>5.5</v>
      </c>
    </row>
    <row r="26" spans="1:27" x14ac:dyDescent="0.25">
      <c r="A26" s="6">
        <v>23</v>
      </c>
      <c r="B26">
        <v>1.54887</v>
      </c>
      <c r="C26">
        <v>1</v>
      </c>
      <c r="D26">
        <v>1</v>
      </c>
      <c r="E26">
        <v>2</v>
      </c>
      <c r="F26">
        <v>2.1</v>
      </c>
      <c r="G26">
        <v>0</v>
      </c>
      <c r="H26">
        <v>1.8</v>
      </c>
      <c r="I26">
        <v>1.8</v>
      </c>
      <c r="J26">
        <v>0</v>
      </c>
      <c r="M26" s="6">
        <v>23</v>
      </c>
      <c r="P26" s="8" t="s">
        <v>617</v>
      </c>
      <c r="S26" t="s">
        <v>150</v>
      </c>
      <c r="W26">
        <v>92</v>
      </c>
      <c r="X26">
        <v>2</v>
      </c>
      <c r="Y26">
        <v>5</v>
      </c>
      <c r="Z26">
        <v>5.4665999999999997</v>
      </c>
      <c r="AA26">
        <v>1.1000000000000001</v>
      </c>
    </row>
    <row r="27" spans="1:27" x14ac:dyDescent="0.25">
      <c r="A27" s="6">
        <v>24</v>
      </c>
      <c r="D27">
        <v>1</v>
      </c>
      <c r="E27">
        <v>3.5</v>
      </c>
      <c r="F27">
        <v>2.7</v>
      </c>
      <c r="G27">
        <v>2.7</v>
      </c>
      <c r="H27">
        <v>3.1</v>
      </c>
      <c r="I27">
        <v>3.5</v>
      </c>
      <c r="J27">
        <v>0</v>
      </c>
      <c r="M27" s="6">
        <v>24</v>
      </c>
      <c r="P27" s="8" t="s">
        <v>270</v>
      </c>
      <c r="S27" t="s">
        <v>150</v>
      </c>
      <c r="W27">
        <v>80</v>
      </c>
      <c r="X27">
        <v>2</v>
      </c>
      <c r="Y27">
        <v>6</v>
      </c>
      <c r="Z27">
        <v>5.2843800000000005</v>
      </c>
      <c r="AA27">
        <v>1.8</v>
      </c>
    </row>
    <row r="28" spans="1:27" x14ac:dyDescent="0.25">
      <c r="A28" s="6">
        <v>25</v>
      </c>
      <c r="D28">
        <v>1</v>
      </c>
      <c r="E28">
        <v>1.7</v>
      </c>
      <c r="F28">
        <v>1.9</v>
      </c>
      <c r="G28">
        <v>2.2000000000000002</v>
      </c>
      <c r="H28">
        <v>2.8</v>
      </c>
      <c r="I28">
        <v>3</v>
      </c>
      <c r="J28">
        <v>0</v>
      </c>
      <c r="M28" s="6">
        <v>25</v>
      </c>
      <c r="P28" s="8" t="s">
        <v>446</v>
      </c>
      <c r="S28" t="s">
        <v>150</v>
      </c>
      <c r="W28">
        <v>50</v>
      </c>
      <c r="X28">
        <v>1</v>
      </c>
      <c r="Y28">
        <v>2</v>
      </c>
      <c r="Z28">
        <v>5.2843799999999996</v>
      </c>
      <c r="AA28">
        <v>2.2000000000000002</v>
      </c>
    </row>
    <row r="29" spans="1:27" x14ac:dyDescent="0.25">
      <c r="A29" s="6">
        <v>26</v>
      </c>
      <c r="D29">
        <v>1</v>
      </c>
      <c r="E29">
        <v>2.8</v>
      </c>
      <c r="F29">
        <v>3.7</v>
      </c>
      <c r="G29">
        <v>2.2000000000000002</v>
      </c>
      <c r="H29">
        <v>2.4</v>
      </c>
      <c r="I29">
        <v>2.1</v>
      </c>
      <c r="J29">
        <v>0</v>
      </c>
      <c r="M29" s="6">
        <v>26</v>
      </c>
      <c r="N29">
        <v>1</v>
      </c>
      <c r="P29" s="8" t="s">
        <v>241</v>
      </c>
      <c r="S29" t="s">
        <v>150</v>
      </c>
      <c r="W29">
        <v>111</v>
      </c>
      <c r="X29">
        <v>1</v>
      </c>
      <c r="Y29">
        <v>3</v>
      </c>
      <c r="Z29">
        <v>5.2843799999999996</v>
      </c>
    </row>
    <row r="30" spans="1:27" x14ac:dyDescent="0.25">
      <c r="A30" s="6">
        <v>27</v>
      </c>
      <c r="D30">
        <v>1</v>
      </c>
      <c r="E30">
        <v>1.3</v>
      </c>
      <c r="F30">
        <v>1.5</v>
      </c>
      <c r="G30">
        <v>1.4</v>
      </c>
      <c r="H30">
        <v>1</v>
      </c>
      <c r="I30">
        <v>0.9</v>
      </c>
      <c r="J30">
        <v>0</v>
      </c>
      <c r="M30" s="6">
        <v>27</v>
      </c>
      <c r="P30" s="8" t="s">
        <v>218</v>
      </c>
      <c r="S30" t="s">
        <v>150</v>
      </c>
      <c r="W30">
        <v>53</v>
      </c>
      <c r="X30">
        <v>1</v>
      </c>
      <c r="Y30">
        <v>4</v>
      </c>
      <c r="Z30">
        <v>5.1021599999999996</v>
      </c>
      <c r="AA30">
        <v>1.9</v>
      </c>
    </row>
    <row r="31" spans="1:27" x14ac:dyDescent="0.25">
      <c r="A31" s="6">
        <v>28</v>
      </c>
      <c r="D31">
        <v>3</v>
      </c>
      <c r="E31">
        <v>5.5</v>
      </c>
      <c r="F31">
        <v>1.5</v>
      </c>
      <c r="G31">
        <v>1.2</v>
      </c>
      <c r="H31">
        <v>0.7</v>
      </c>
      <c r="I31">
        <v>0</v>
      </c>
      <c r="J31">
        <v>1</v>
      </c>
      <c r="M31" s="6">
        <v>28</v>
      </c>
      <c r="N31">
        <v>3</v>
      </c>
      <c r="P31" s="8" t="s">
        <v>458</v>
      </c>
      <c r="S31" t="s">
        <v>150</v>
      </c>
      <c r="W31">
        <v>46</v>
      </c>
      <c r="X31">
        <v>2</v>
      </c>
      <c r="Y31">
        <v>8</v>
      </c>
      <c r="Z31">
        <v>5.01105</v>
      </c>
      <c r="AA31">
        <v>5</v>
      </c>
    </row>
    <row r="32" spans="1:27" x14ac:dyDescent="0.25">
      <c r="A32" s="6">
        <v>29</v>
      </c>
      <c r="D32">
        <v>1</v>
      </c>
      <c r="E32">
        <v>1.1000000000000001</v>
      </c>
      <c r="F32">
        <v>1.1000000000000001</v>
      </c>
      <c r="G32">
        <v>1.2</v>
      </c>
      <c r="H32">
        <v>1.3</v>
      </c>
      <c r="I32">
        <v>1.4</v>
      </c>
      <c r="J32">
        <v>0</v>
      </c>
      <c r="M32" s="6">
        <v>29</v>
      </c>
      <c r="N32">
        <v>1</v>
      </c>
      <c r="P32" s="8" t="s">
        <v>247</v>
      </c>
      <c r="S32" t="s">
        <v>150</v>
      </c>
      <c r="W32">
        <v>173</v>
      </c>
      <c r="X32">
        <v>3</v>
      </c>
      <c r="Y32">
        <v>7</v>
      </c>
      <c r="Z32">
        <v>4.9199400000000004</v>
      </c>
      <c r="AA32">
        <v>3</v>
      </c>
    </row>
    <row r="33" spans="1:27" x14ac:dyDescent="0.25">
      <c r="A33" s="6">
        <v>30</v>
      </c>
      <c r="D33">
        <v>1</v>
      </c>
      <c r="E33">
        <v>2.4</v>
      </c>
      <c r="F33">
        <v>1.9</v>
      </c>
      <c r="G33">
        <v>1.8</v>
      </c>
      <c r="H33">
        <v>2</v>
      </c>
      <c r="I33">
        <v>2</v>
      </c>
      <c r="J33">
        <v>0</v>
      </c>
      <c r="M33" s="6">
        <v>30</v>
      </c>
      <c r="P33" s="8" t="s">
        <v>262</v>
      </c>
      <c r="S33" t="s">
        <v>150</v>
      </c>
      <c r="W33">
        <v>18</v>
      </c>
      <c r="X33">
        <v>1</v>
      </c>
      <c r="Y33">
        <v>1</v>
      </c>
      <c r="Z33">
        <v>4.82883</v>
      </c>
      <c r="AA33">
        <v>6.1</v>
      </c>
    </row>
    <row r="34" spans="1:27" x14ac:dyDescent="0.25">
      <c r="A34" s="6">
        <v>31</v>
      </c>
      <c r="D34">
        <v>1</v>
      </c>
      <c r="E34">
        <v>1.4</v>
      </c>
      <c r="F34">
        <v>2.1</v>
      </c>
      <c r="G34">
        <v>2</v>
      </c>
      <c r="H34">
        <v>1.4</v>
      </c>
      <c r="I34">
        <v>1.3</v>
      </c>
      <c r="J34">
        <v>0</v>
      </c>
      <c r="M34" s="6">
        <v>31</v>
      </c>
      <c r="P34" s="8" t="s">
        <v>369</v>
      </c>
      <c r="S34" t="s">
        <v>150</v>
      </c>
      <c r="W34">
        <v>123</v>
      </c>
      <c r="X34">
        <v>1</v>
      </c>
      <c r="Y34">
        <v>4</v>
      </c>
      <c r="Z34">
        <v>4.7377200000000004</v>
      </c>
      <c r="AA34">
        <v>3.9</v>
      </c>
    </row>
    <row r="35" spans="1:27" x14ac:dyDescent="0.25">
      <c r="A35" s="6">
        <v>32</v>
      </c>
      <c r="D35">
        <v>1</v>
      </c>
      <c r="E35">
        <v>1</v>
      </c>
      <c r="F35">
        <v>0</v>
      </c>
      <c r="G35">
        <v>0</v>
      </c>
      <c r="H35">
        <v>0</v>
      </c>
      <c r="I35">
        <v>0</v>
      </c>
      <c r="J35">
        <v>0</v>
      </c>
      <c r="M35" s="6">
        <v>32</v>
      </c>
      <c r="N35">
        <v>1</v>
      </c>
      <c r="P35" s="8" t="s">
        <v>371</v>
      </c>
      <c r="S35" t="s">
        <v>150</v>
      </c>
      <c r="W35">
        <v>8</v>
      </c>
      <c r="X35">
        <v>2</v>
      </c>
      <c r="Y35">
        <v>3</v>
      </c>
      <c r="Z35">
        <v>4.5555000000000003</v>
      </c>
      <c r="AA35">
        <v>3.8</v>
      </c>
    </row>
    <row r="36" spans="1:27" x14ac:dyDescent="0.25">
      <c r="A36" s="6">
        <v>33</v>
      </c>
      <c r="B36">
        <v>2.8244100000000003</v>
      </c>
      <c r="C36">
        <v>1</v>
      </c>
      <c r="D36">
        <v>1</v>
      </c>
      <c r="E36">
        <v>2</v>
      </c>
      <c r="F36">
        <v>2.2000000000000002</v>
      </c>
      <c r="G36">
        <v>1.6</v>
      </c>
      <c r="H36">
        <v>2.5</v>
      </c>
      <c r="I36">
        <v>2.2999999999999998</v>
      </c>
      <c r="J36">
        <v>0</v>
      </c>
      <c r="M36" s="6">
        <v>33</v>
      </c>
      <c r="N36">
        <v>1</v>
      </c>
      <c r="P36" s="8" t="s">
        <v>173</v>
      </c>
      <c r="S36" t="s">
        <v>150</v>
      </c>
      <c r="W36">
        <v>146</v>
      </c>
      <c r="X36">
        <v>2</v>
      </c>
      <c r="Y36">
        <v>8</v>
      </c>
      <c r="Z36">
        <v>4.5555000000000003</v>
      </c>
      <c r="AA36">
        <v>6</v>
      </c>
    </row>
    <row r="37" spans="1:27" x14ac:dyDescent="0.25">
      <c r="A37" s="6">
        <v>34</v>
      </c>
      <c r="D37">
        <v>1</v>
      </c>
      <c r="E37">
        <v>2.7</v>
      </c>
      <c r="F37">
        <v>2.2999999999999998</v>
      </c>
      <c r="G37">
        <v>2.5</v>
      </c>
      <c r="H37">
        <v>2.7</v>
      </c>
      <c r="I37">
        <v>2.5</v>
      </c>
      <c r="J37">
        <v>0</v>
      </c>
      <c r="M37" s="6">
        <v>34</v>
      </c>
      <c r="P37" s="8" t="s">
        <v>340</v>
      </c>
      <c r="S37" t="s">
        <v>150</v>
      </c>
      <c r="W37">
        <v>148</v>
      </c>
      <c r="X37">
        <v>1</v>
      </c>
      <c r="Y37">
        <v>4</v>
      </c>
      <c r="Z37">
        <v>4.4643900000000007</v>
      </c>
      <c r="AA37">
        <v>2.9</v>
      </c>
    </row>
    <row r="38" spans="1:27" x14ac:dyDescent="0.25">
      <c r="A38" s="6">
        <v>35</v>
      </c>
      <c r="D38">
        <v>1</v>
      </c>
      <c r="E38">
        <v>1.4</v>
      </c>
      <c r="F38">
        <v>1.8</v>
      </c>
      <c r="G38">
        <v>1.8</v>
      </c>
      <c r="H38">
        <v>2</v>
      </c>
      <c r="I38">
        <v>2.6</v>
      </c>
      <c r="J38">
        <v>0</v>
      </c>
      <c r="M38" s="6">
        <v>35</v>
      </c>
      <c r="N38">
        <v>1</v>
      </c>
      <c r="P38" s="8" t="s">
        <v>275</v>
      </c>
      <c r="S38" t="s">
        <v>150</v>
      </c>
      <c r="W38">
        <v>118</v>
      </c>
      <c r="X38">
        <v>1</v>
      </c>
      <c r="Y38">
        <v>10</v>
      </c>
      <c r="Z38">
        <v>4.3732800000000003</v>
      </c>
      <c r="AA38">
        <v>3.2</v>
      </c>
    </row>
    <row r="39" spans="1:27" x14ac:dyDescent="0.25">
      <c r="A39" s="6">
        <v>36</v>
      </c>
      <c r="D39">
        <v>1</v>
      </c>
      <c r="E39">
        <v>3.8</v>
      </c>
      <c r="F39">
        <v>4.0999999999999996</v>
      </c>
      <c r="G39">
        <v>4.3</v>
      </c>
      <c r="H39">
        <v>4.5</v>
      </c>
      <c r="I39">
        <v>4.4000000000000004</v>
      </c>
      <c r="J39">
        <v>0</v>
      </c>
      <c r="M39" s="6">
        <v>36</v>
      </c>
      <c r="N39">
        <v>1</v>
      </c>
      <c r="P39" s="8" t="s">
        <v>476</v>
      </c>
      <c r="S39" t="s">
        <v>150</v>
      </c>
      <c r="W39">
        <v>56</v>
      </c>
      <c r="X39">
        <v>1</v>
      </c>
      <c r="Y39">
        <v>7</v>
      </c>
      <c r="Z39">
        <v>4.2821700000000007</v>
      </c>
      <c r="AA39">
        <v>2.4</v>
      </c>
    </row>
    <row r="40" spans="1:27" x14ac:dyDescent="0.25">
      <c r="A40" s="6">
        <v>37</v>
      </c>
      <c r="B40">
        <v>2.6421899999999998</v>
      </c>
      <c r="C40">
        <v>1</v>
      </c>
      <c r="D40">
        <v>1</v>
      </c>
      <c r="E40">
        <v>1.7</v>
      </c>
      <c r="F40">
        <v>3.2</v>
      </c>
      <c r="G40">
        <v>1.9</v>
      </c>
      <c r="H40">
        <v>1.4</v>
      </c>
      <c r="I40">
        <v>1.2</v>
      </c>
      <c r="J40">
        <v>0</v>
      </c>
      <c r="M40" s="6">
        <v>37</v>
      </c>
      <c r="P40" s="8" t="s">
        <v>399</v>
      </c>
      <c r="S40" t="s">
        <v>150</v>
      </c>
      <c r="W40">
        <v>5</v>
      </c>
      <c r="X40">
        <v>1</v>
      </c>
      <c r="Y40">
        <v>3</v>
      </c>
      <c r="Z40">
        <v>3.8266200000000001</v>
      </c>
      <c r="AA40">
        <v>3</v>
      </c>
    </row>
    <row r="41" spans="1:27" x14ac:dyDescent="0.25">
      <c r="A41" s="6">
        <v>38</v>
      </c>
      <c r="D41">
        <v>1</v>
      </c>
      <c r="E41">
        <v>1.6</v>
      </c>
      <c r="F41">
        <v>1.4</v>
      </c>
      <c r="G41">
        <v>1.4</v>
      </c>
      <c r="H41">
        <v>1.9</v>
      </c>
      <c r="I41">
        <v>2</v>
      </c>
      <c r="J41">
        <v>0</v>
      </c>
      <c r="M41" s="6">
        <v>38</v>
      </c>
      <c r="P41" s="8" t="s">
        <v>163</v>
      </c>
      <c r="S41" t="s">
        <v>162</v>
      </c>
      <c r="W41">
        <v>22</v>
      </c>
      <c r="X41">
        <v>1</v>
      </c>
      <c r="Y41">
        <v>23</v>
      </c>
      <c r="Z41">
        <v>3.8266200000000001</v>
      </c>
      <c r="AA41">
        <v>7.1000000000000005</v>
      </c>
    </row>
    <row r="42" spans="1:27" x14ac:dyDescent="0.25">
      <c r="A42" s="6">
        <v>39</v>
      </c>
      <c r="D42">
        <v>1</v>
      </c>
      <c r="E42">
        <v>1</v>
      </c>
      <c r="F42">
        <v>0.9</v>
      </c>
      <c r="G42">
        <v>0</v>
      </c>
      <c r="H42">
        <v>0</v>
      </c>
      <c r="I42">
        <v>0</v>
      </c>
      <c r="J42">
        <v>0</v>
      </c>
      <c r="M42" s="6">
        <v>39</v>
      </c>
      <c r="N42">
        <v>1</v>
      </c>
      <c r="P42" s="8" t="s">
        <v>473</v>
      </c>
      <c r="S42" t="s">
        <v>150</v>
      </c>
      <c r="W42">
        <v>112</v>
      </c>
      <c r="X42">
        <v>1</v>
      </c>
      <c r="Y42">
        <v>5</v>
      </c>
      <c r="Z42">
        <v>3.6444000000000001</v>
      </c>
      <c r="AA42">
        <v>1.7</v>
      </c>
    </row>
    <row r="43" spans="1:27" x14ac:dyDescent="0.25">
      <c r="A43" s="6">
        <v>40</v>
      </c>
      <c r="D43">
        <v>1</v>
      </c>
      <c r="E43">
        <v>2.4</v>
      </c>
      <c r="F43">
        <v>2</v>
      </c>
      <c r="G43">
        <v>1.8</v>
      </c>
      <c r="H43">
        <v>1.6</v>
      </c>
      <c r="I43">
        <v>1.3</v>
      </c>
      <c r="J43">
        <v>0</v>
      </c>
      <c r="M43" s="6">
        <v>40</v>
      </c>
      <c r="P43" s="8" t="s">
        <v>453</v>
      </c>
      <c r="S43" t="s">
        <v>150</v>
      </c>
      <c r="W43">
        <v>120</v>
      </c>
      <c r="X43">
        <v>1</v>
      </c>
      <c r="Y43">
        <v>2</v>
      </c>
      <c r="Z43">
        <v>3.6444000000000001</v>
      </c>
      <c r="AA43">
        <v>3</v>
      </c>
    </row>
    <row r="44" spans="1:27" x14ac:dyDescent="0.25">
      <c r="A44" s="6">
        <v>41</v>
      </c>
      <c r="B44">
        <v>2.1866400000000001</v>
      </c>
      <c r="C44">
        <v>1</v>
      </c>
      <c r="D44">
        <v>2</v>
      </c>
      <c r="E44">
        <v>5.2</v>
      </c>
      <c r="F44">
        <v>4.8</v>
      </c>
      <c r="G44">
        <v>4.5999999999999996</v>
      </c>
      <c r="H44">
        <v>4.4000000000000004</v>
      </c>
      <c r="I44">
        <v>4.4000000000000004</v>
      </c>
      <c r="J44">
        <v>1</v>
      </c>
      <c r="M44" s="6">
        <v>41</v>
      </c>
      <c r="N44">
        <v>1</v>
      </c>
      <c r="P44" s="8" t="s">
        <v>170</v>
      </c>
      <c r="S44" t="s">
        <v>150</v>
      </c>
      <c r="W44">
        <v>83</v>
      </c>
      <c r="X44">
        <v>1</v>
      </c>
      <c r="Y44">
        <v>3</v>
      </c>
      <c r="Z44">
        <v>3.5532900000000001</v>
      </c>
      <c r="AA44">
        <v>3.7</v>
      </c>
    </row>
    <row r="45" spans="1:27" x14ac:dyDescent="0.25">
      <c r="A45" s="6">
        <v>42</v>
      </c>
      <c r="D45">
        <v>1</v>
      </c>
      <c r="E45">
        <v>1.4</v>
      </c>
      <c r="F45">
        <v>1.3</v>
      </c>
      <c r="G45">
        <v>1.5</v>
      </c>
      <c r="H45">
        <v>1.5</v>
      </c>
      <c r="I45">
        <v>1.8</v>
      </c>
      <c r="J45">
        <v>0</v>
      </c>
      <c r="M45" s="6">
        <v>42</v>
      </c>
      <c r="P45" s="8" t="s">
        <v>346</v>
      </c>
      <c r="S45" t="s">
        <v>150</v>
      </c>
      <c r="W45">
        <v>132</v>
      </c>
      <c r="X45">
        <v>1</v>
      </c>
      <c r="Y45">
        <v>5</v>
      </c>
      <c r="Z45">
        <v>3.46218</v>
      </c>
      <c r="AA45">
        <v>1.6</v>
      </c>
    </row>
    <row r="46" spans="1:27" x14ac:dyDescent="0.25">
      <c r="A46" s="6">
        <v>43</v>
      </c>
      <c r="D46">
        <v>1</v>
      </c>
      <c r="E46">
        <v>1</v>
      </c>
      <c r="F46">
        <v>0.8</v>
      </c>
      <c r="G46">
        <v>0.9</v>
      </c>
      <c r="H46">
        <v>0.9</v>
      </c>
      <c r="I46">
        <v>1</v>
      </c>
      <c r="J46">
        <v>0</v>
      </c>
      <c r="M46" s="6">
        <v>43</v>
      </c>
      <c r="P46" s="8" t="s">
        <v>622</v>
      </c>
      <c r="S46" t="s">
        <v>150</v>
      </c>
      <c r="W46">
        <v>121</v>
      </c>
      <c r="X46">
        <v>1</v>
      </c>
      <c r="Y46">
        <v>1</v>
      </c>
      <c r="Z46">
        <v>3.3710700000000005</v>
      </c>
      <c r="AA46">
        <v>1.5</v>
      </c>
    </row>
    <row r="47" spans="1:27" x14ac:dyDescent="0.25">
      <c r="A47" s="6">
        <v>44</v>
      </c>
      <c r="B47">
        <v>9.0198900000000002</v>
      </c>
      <c r="C47">
        <v>3</v>
      </c>
      <c r="D47">
        <v>1</v>
      </c>
      <c r="E47">
        <v>8</v>
      </c>
      <c r="F47">
        <v>8</v>
      </c>
      <c r="G47">
        <v>14.8</v>
      </c>
      <c r="H47">
        <v>15.2</v>
      </c>
      <c r="I47">
        <v>16</v>
      </c>
      <c r="J47">
        <v>3</v>
      </c>
      <c r="M47" s="6">
        <v>44</v>
      </c>
      <c r="P47" s="8" t="s">
        <v>328</v>
      </c>
      <c r="S47" t="s">
        <v>179</v>
      </c>
      <c r="W47">
        <v>19</v>
      </c>
      <c r="X47">
        <v>2</v>
      </c>
      <c r="Y47">
        <v>4</v>
      </c>
      <c r="Z47">
        <v>3.0977399999999999</v>
      </c>
      <c r="AA47">
        <v>2</v>
      </c>
    </row>
    <row r="48" spans="1:27" x14ac:dyDescent="0.25">
      <c r="A48" s="6">
        <v>45</v>
      </c>
      <c r="B48">
        <v>1.3666499999999999</v>
      </c>
      <c r="C48">
        <v>1</v>
      </c>
      <c r="D48">
        <v>1</v>
      </c>
      <c r="E48">
        <v>1.4</v>
      </c>
      <c r="F48">
        <v>1.2</v>
      </c>
      <c r="G48">
        <v>1</v>
      </c>
      <c r="H48">
        <v>1.1000000000000001</v>
      </c>
      <c r="I48">
        <v>1.2</v>
      </c>
      <c r="J48">
        <v>0</v>
      </c>
      <c r="M48" s="6">
        <v>45</v>
      </c>
      <c r="N48">
        <v>1</v>
      </c>
      <c r="P48" s="8" t="s">
        <v>353</v>
      </c>
      <c r="S48" t="s">
        <v>150</v>
      </c>
      <c r="W48">
        <v>171</v>
      </c>
      <c r="X48">
        <v>2</v>
      </c>
      <c r="Y48">
        <v>7</v>
      </c>
      <c r="Z48">
        <v>3.0977399999999999</v>
      </c>
      <c r="AA48">
        <v>4</v>
      </c>
    </row>
    <row r="49" spans="1:27" x14ac:dyDescent="0.25">
      <c r="A49" s="6">
        <v>46</v>
      </c>
      <c r="B49">
        <v>5.01105</v>
      </c>
      <c r="C49">
        <v>2</v>
      </c>
      <c r="D49">
        <v>1</v>
      </c>
      <c r="E49">
        <v>5</v>
      </c>
      <c r="F49">
        <v>4.5999999999999996</v>
      </c>
      <c r="G49">
        <v>4.5999999999999996</v>
      </c>
      <c r="H49">
        <v>4.4000000000000004</v>
      </c>
      <c r="I49">
        <v>4.2</v>
      </c>
      <c r="J49">
        <v>2</v>
      </c>
      <c r="M49" s="6">
        <v>46</v>
      </c>
      <c r="N49">
        <v>1</v>
      </c>
      <c r="P49" s="8" t="s">
        <v>465</v>
      </c>
      <c r="S49" t="s">
        <v>150</v>
      </c>
      <c r="W49">
        <v>134</v>
      </c>
      <c r="X49">
        <v>3</v>
      </c>
      <c r="Y49">
        <v>7</v>
      </c>
      <c r="Z49">
        <v>3.0066300000000004</v>
      </c>
      <c r="AA49">
        <v>2.6</v>
      </c>
    </row>
    <row r="50" spans="1:27" x14ac:dyDescent="0.25">
      <c r="A50" s="6">
        <v>47</v>
      </c>
      <c r="B50">
        <v>2.7332999999999998</v>
      </c>
      <c r="C50">
        <v>2</v>
      </c>
      <c r="D50">
        <v>1</v>
      </c>
      <c r="E50">
        <v>2.8</v>
      </c>
      <c r="F50">
        <v>2.5</v>
      </c>
      <c r="G50">
        <v>1.8</v>
      </c>
      <c r="H50">
        <v>2.1</v>
      </c>
      <c r="I50">
        <v>0</v>
      </c>
      <c r="J50">
        <v>2</v>
      </c>
      <c r="M50" s="6">
        <v>47</v>
      </c>
      <c r="N50">
        <v>1</v>
      </c>
      <c r="P50" s="8" t="s">
        <v>462</v>
      </c>
      <c r="S50" t="s">
        <v>150</v>
      </c>
      <c r="W50">
        <v>157</v>
      </c>
      <c r="X50">
        <v>2</v>
      </c>
      <c r="Y50">
        <v>5</v>
      </c>
      <c r="Z50">
        <v>3.0066300000000004</v>
      </c>
      <c r="AA50">
        <v>1.4</v>
      </c>
    </row>
    <row r="51" spans="1:27" x14ac:dyDescent="0.25">
      <c r="A51" s="6">
        <v>48</v>
      </c>
      <c r="D51">
        <v>1</v>
      </c>
      <c r="E51">
        <v>1</v>
      </c>
      <c r="F51">
        <v>1</v>
      </c>
      <c r="G51">
        <v>1.1000000000000001</v>
      </c>
      <c r="H51">
        <v>1.2000000000000002</v>
      </c>
      <c r="I51">
        <v>0</v>
      </c>
      <c r="J51">
        <v>0</v>
      </c>
      <c r="M51" s="6">
        <v>49</v>
      </c>
      <c r="N51">
        <v>1</v>
      </c>
      <c r="P51" s="8" t="s">
        <v>232</v>
      </c>
      <c r="S51" t="s">
        <v>150</v>
      </c>
      <c r="W51">
        <v>174</v>
      </c>
      <c r="X51">
        <v>1</v>
      </c>
      <c r="Y51">
        <v>2</v>
      </c>
      <c r="Z51">
        <v>3.0066299999999999</v>
      </c>
      <c r="AA51">
        <v>2.4</v>
      </c>
    </row>
    <row r="52" spans="1:27" x14ac:dyDescent="0.25">
      <c r="A52" s="6">
        <v>49</v>
      </c>
      <c r="D52">
        <v>1</v>
      </c>
      <c r="E52">
        <v>1</v>
      </c>
      <c r="F52">
        <v>0.9</v>
      </c>
      <c r="G52">
        <v>1</v>
      </c>
      <c r="H52">
        <v>1.1000000000000001</v>
      </c>
      <c r="I52">
        <v>0</v>
      </c>
      <c r="J52">
        <v>0</v>
      </c>
      <c r="M52" s="6">
        <v>50</v>
      </c>
      <c r="P52" s="8" t="s">
        <v>477</v>
      </c>
      <c r="S52" t="s">
        <v>150</v>
      </c>
      <c r="W52">
        <v>33</v>
      </c>
      <c r="X52">
        <v>1</v>
      </c>
      <c r="Y52">
        <v>2</v>
      </c>
      <c r="Z52">
        <v>2.8244100000000003</v>
      </c>
      <c r="AA52">
        <v>2</v>
      </c>
    </row>
    <row r="53" spans="1:27" x14ac:dyDescent="0.25">
      <c r="A53" s="6">
        <v>50</v>
      </c>
      <c r="B53">
        <v>5.2843799999999996</v>
      </c>
      <c r="C53">
        <v>1</v>
      </c>
      <c r="D53">
        <v>1</v>
      </c>
      <c r="E53">
        <v>2.2000000000000002</v>
      </c>
      <c r="F53">
        <v>2.5</v>
      </c>
      <c r="G53">
        <v>3.5</v>
      </c>
      <c r="H53">
        <v>4.5</v>
      </c>
      <c r="I53">
        <v>5.3</v>
      </c>
      <c r="J53">
        <v>0</v>
      </c>
      <c r="M53" s="6">
        <v>51</v>
      </c>
      <c r="P53" s="8" t="s">
        <v>397</v>
      </c>
      <c r="S53" t="s">
        <v>150</v>
      </c>
      <c r="W53">
        <v>61</v>
      </c>
      <c r="X53">
        <v>1</v>
      </c>
      <c r="Y53">
        <v>6</v>
      </c>
      <c r="Z53">
        <v>2.8244100000000003</v>
      </c>
      <c r="AA53">
        <v>4</v>
      </c>
    </row>
    <row r="54" spans="1:27" x14ac:dyDescent="0.25">
      <c r="A54" s="6">
        <v>51</v>
      </c>
      <c r="B54">
        <v>2.1866400000000001</v>
      </c>
      <c r="C54">
        <v>1</v>
      </c>
      <c r="E54">
        <v>0.4</v>
      </c>
      <c r="F54">
        <v>0</v>
      </c>
      <c r="G54">
        <v>0</v>
      </c>
      <c r="H54">
        <v>0</v>
      </c>
      <c r="I54">
        <v>0</v>
      </c>
      <c r="J54">
        <v>2</v>
      </c>
      <c r="M54" s="6">
        <v>52</v>
      </c>
      <c r="P54" s="8" t="s">
        <v>362</v>
      </c>
      <c r="S54" t="s">
        <v>150</v>
      </c>
      <c r="W54">
        <v>47</v>
      </c>
      <c r="X54">
        <v>2</v>
      </c>
      <c r="Y54">
        <v>10</v>
      </c>
      <c r="Z54">
        <v>2.7332999999999998</v>
      </c>
      <c r="AA54">
        <v>2.8</v>
      </c>
    </row>
    <row r="55" spans="1:27" x14ac:dyDescent="0.25">
      <c r="A55" s="6">
        <v>52</v>
      </c>
      <c r="D55">
        <v>2</v>
      </c>
      <c r="E55">
        <v>1.2</v>
      </c>
      <c r="F55">
        <v>0.9</v>
      </c>
      <c r="G55">
        <v>0.9</v>
      </c>
      <c r="H55">
        <v>0.8</v>
      </c>
      <c r="I55">
        <v>0</v>
      </c>
      <c r="J55">
        <v>24</v>
      </c>
      <c r="M55" s="6">
        <v>53</v>
      </c>
      <c r="N55">
        <v>1</v>
      </c>
      <c r="P55" s="8" t="s">
        <v>456</v>
      </c>
      <c r="S55" t="s">
        <v>150</v>
      </c>
      <c r="W55">
        <v>37</v>
      </c>
      <c r="X55">
        <v>1</v>
      </c>
      <c r="Y55">
        <v>3</v>
      </c>
      <c r="Z55">
        <v>2.6421899999999998</v>
      </c>
      <c r="AA55">
        <v>1.7</v>
      </c>
    </row>
    <row r="56" spans="1:27" x14ac:dyDescent="0.25">
      <c r="A56" s="6">
        <v>53</v>
      </c>
      <c r="B56">
        <v>5.1021599999999996</v>
      </c>
      <c r="C56">
        <v>1</v>
      </c>
      <c r="D56">
        <v>1</v>
      </c>
      <c r="E56">
        <v>1.9</v>
      </c>
      <c r="F56">
        <v>1.5</v>
      </c>
      <c r="G56">
        <v>0.8</v>
      </c>
      <c r="H56">
        <v>0.8</v>
      </c>
      <c r="I56">
        <v>0.7</v>
      </c>
      <c r="J56">
        <v>0</v>
      </c>
      <c r="M56" s="6">
        <v>54</v>
      </c>
      <c r="N56">
        <v>1</v>
      </c>
      <c r="P56" s="8" t="s">
        <v>27</v>
      </c>
      <c r="S56" t="s">
        <v>150</v>
      </c>
      <c r="W56">
        <v>12</v>
      </c>
      <c r="X56">
        <v>1</v>
      </c>
      <c r="Y56">
        <v>6</v>
      </c>
      <c r="Z56">
        <v>2.4599700000000002</v>
      </c>
      <c r="AA56">
        <v>3.8</v>
      </c>
    </row>
    <row r="57" spans="1:27" x14ac:dyDescent="0.25">
      <c r="A57" s="6">
        <v>54</v>
      </c>
      <c r="B57">
        <v>8.1087900000000008</v>
      </c>
      <c r="C57">
        <v>1</v>
      </c>
      <c r="D57">
        <v>1</v>
      </c>
      <c r="E57">
        <v>3.5</v>
      </c>
      <c r="F57">
        <v>3.5</v>
      </c>
      <c r="G57">
        <v>2.2999999999999998</v>
      </c>
      <c r="H57">
        <v>2.5</v>
      </c>
      <c r="I57">
        <v>2.4</v>
      </c>
      <c r="J57">
        <v>0</v>
      </c>
      <c r="M57" s="6">
        <v>55</v>
      </c>
      <c r="P57" s="8" t="s">
        <v>134</v>
      </c>
      <c r="S57" t="s">
        <v>150</v>
      </c>
      <c r="W57">
        <v>75</v>
      </c>
      <c r="X57">
        <v>2</v>
      </c>
      <c r="Y57">
        <v>9</v>
      </c>
      <c r="Z57">
        <v>2.4599700000000002</v>
      </c>
      <c r="AA57">
        <v>1.8</v>
      </c>
    </row>
    <row r="58" spans="1:27" x14ac:dyDescent="0.25">
      <c r="A58" s="6">
        <v>55</v>
      </c>
      <c r="D58">
        <v>1</v>
      </c>
      <c r="E58">
        <v>2</v>
      </c>
      <c r="F58">
        <v>2.2000000000000002</v>
      </c>
      <c r="G58">
        <v>2</v>
      </c>
      <c r="H58">
        <v>2</v>
      </c>
      <c r="I58">
        <v>2</v>
      </c>
      <c r="J58">
        <v>0</v>
      </c>
      <c r="M58" s="6">
        <v>56</v>
      </c>
      <c r="N58">
        <v>1</v>
      </c>
      <c r="P58" s="8" t="s">
        <v>382</v>
      </c>
      <c r="S58" t="s">
        <v>150</v>
      </c>
      <c r="W58">
        <v>127</v>
      </c>
      <c r="X58">
        <v>1</v>
      </c>
      <c r="Y58">
        <v>4</v>
      </c>
      <c r="Z58">
        <v>2.3688600000000002</v>
      </c>
      <c r="AA58">
        <v>1.6</v>
      </c>
    </row>
    <row r="59" spans="1:27" x14ac:dyDescent="0.25">
      <c r="A59" s="6">
        <v>56</v>
      </c>
      <c r="B59">
        <v>4.2821700000000007</v>
      </c>
      <c r="C59">
        <v>1</v>
      </c>
      <c r="D59">
        <v>1</v>
      </c>
      <c r="E59">
        <v>2.4</v>
      </c>
      <c r="F59">
        <v>4.0999999999999996</v>
      </c>
      <c r="G59">
        <v>4.0999999999999996</v>
      </c>
      <c r="H59">
        <v>4.0999999999999996</v>
      </c>
      <c r="I59">
        <v>3.6</v>
      </c>
      <c r="J59">
        <v>4</v>
      </c>
      <c r="M59" s="6">
        <v>57</v>
      </c>
      <c r="P59" s="8" t="s">
        <v>176</v>
      </c>
      <c r="S59" t="s">
        <v>150</v>
      </c>
      <c r="W59">
        <v>159</v>
      </c>
      <c r="X59">
        <v>2</v>
      </c>
      <c r="Y59">
        <v>6</v>
      </c>
      <c r="Z59">
        <v>2.3688600000000002</v>
      </c>
      <c r="AA59">
        <v>2.4</v>
      </c>
    </row>
    <row r="60" spans="1:27" x14ac:dyDescent="0.25">
      <c r="A60" s="6">
        <v>57</v>
      </c>
      <c r="D60">
        <v>1</v>
      </c>
      <c r="E60">
        <v>2.8</v>
      </c>
      <c r="F60">
        <v>2.8</v>
      </c>
      <c r="G60">
        <v>2.7</v>
      </c>
      <c r="H60">
        <v>2.8</v>
      </c>
      <c r="I60">
        <v>3</v>
      </c>
      <c r="J60">
        <v>4</v>
      </c>
      <c r="M60" s="6">
        <v>58</v>
      </c>
      <c r="N60">
        <v>1</v>
      </c>
      <c r="P60" s="8" t="s">
        <v>316</v>
      </c>
      <c r="S60" t="s">
        <v>150</v>
      </c>
      <c r="W60">
        <v>1</v>
      </c>
      <c r="X60">
        <v>1</v>
      </c>
      <c r="Y60">
        <v>3</v>
      </c>
      <c r="Z60">
        <v>2.1866400000000001</v>
      </c>
      <c r="AA60">
        <v>1.4</v>
      </c>
    </row>
    <row r="61" spans="1:27" x14ac:dyDescent="0.25">
      <c r="A61" s="6">
        <v>58</v>
      </c>
      <c r="D61">
        <v>1</v>
      </c>
      <c r="E61">
        <v>3.2</v>
      </c>
      <c r="F61">
        <v>3</v>
      </c>
      <c r="G61">
        <v>2</v>
      </c>
      <c r="H61">
        <v>1.8</v>
      </c>
      <c r="I61">
        <v>1.5</v>
      </c>
      <c r="J61">
        <v>0</v>
      </c>
      <c r="M61" s="6">
        <v>59</v>
      </c>
      <c r="P61" s="8" t="s">
        <v>400</v>
      </c>
      <c r="S61" t="s">
        <v>150</v>
      </c>
      <c r="W61">
        <v>41</v>
      </c>
      <c r="X61">
        <v>1</v>
      </c>
      <c r="Y61">
        <v>11</v>
      </c>
      <c r="Z61">
        <v>2.1866400000000001</v>
      </c>
      <c r="AA61">
        <v>5.2</v>
      </c>
    </row>
    <row r="62" spans="1:27" x14ac:dyDescent="0.25">
      <c r="A62" s="6">
        <v>59</v>
      </c>
      <c r="B62">
        <v>2.0044200000000001</v>
      </c>
      <c r="C62">
        <v>1</v>
      </c>
      <c r="D62">
        <v>1</v>
      </c>
      <c r="E62">
        <v>2</v>
      </c>
      <c r="F62">
        <v>1.8</v>
      </c>
      <c r="G62">
        <v>1.6</v>
      </c>
      <c r="H62">
        <v>1.5</v>
      </c>
      <c r="I62">
        <v>1.4</v>
      </c>
      <c r="J62">
        <v>0</v>
      </c>
      <c r="M62" s="6">
        <v>60</v>
      </c>
      <c r="P62" s="8" t="s">
        <v>365</v>
      </c>
      <c r="S62" t="s">
        <v>150</v>
      </c>
      <c r="W62">
        <v>51</v>
      </c>
      <c r="X62">
        <v>1</v>
      </c>
      <c r="Y62">
        <v>2</v>
      </c>
      <c r="Z62">
        <v>2.1866400000000001</v>
      </c>
      <c r="AA62">
        <v>0.4</v>
      </c>
    </row>
    <row r="63" spans="1:27" x14ac:dyDescent="0.25">
      <c r="A63" s="6">
        <v>60</v>
      </c>
      <c r="D63">
        <v>1</v>
      </c>
      <c r="E63">
        <v>4.5999999999999996</v>
      </c>
      <c r="F63">
        <v>4.3</v>
      </c>
      <c r="G63">
        <v>4.5</v>
      </c>
      <c r="H63">
        <v>5</v>
      </c>
      <c r="I63">
        <v>0</v>
      </c>
      <c r="J63">
        <v>0</v>
      </c>
      <c r="M63" s="6">
        <v>62</v>
      </c>
      <c r="P63" s="8" t="s">
        <v>478</v>
      </c>
      <c r="S63" t="s">
        <v>150</v>
      </c>
      <c r="W63">
        <v>14</v>
      </c>
      <c r="X63">
        <v>1</v>
      </c>
      <c r="Y63">
        <v>3</v>
      </c>
      <c r="Z63">
        <v>2.0955299999999997</v>
      </c>
      <c r="AA63">
        <v>1.6</v>
      </c>
    </row>
    <row r="64" spans="1:27" x14ac:dyDescent="0.25">
      <c r="A64" s="6">
        <v>61</v>
      </c>
      <c r="B64">
        <v>2.8244100000000003</v>
      </c>
      <c r="C64">
        <v>1</v>
      </c>
      <c r="D64">
        <v>1</v>
      </c>
      <c r="E64">
        <v>4</v>
      </c>
      <c r="F64">
        <v>3.8</v>
      </c>
      <c r="G64">
        <v>4</v>
      </c>
      <c r="H64">
        <v>4</v>
      </c>
      <c r="I64">
        <v>3.5</v>
      </c>
      <c r="J64">
        <v>0</v>
      </c>
      <c r="M64" s="6">
        <v>66</v>
      </c>
      <c r="N64">
        <v>1</v>
      </c>
      <c r="P64" s="8" t="s">
        <v>224</v>
      </c>
      <c r="S64" t="s">
        <v>150</v>
      </c>
      <c r="W64">
        <v>119</v>
      </c>
      <c r="X64">
        <v>1</v>
      </c>
      <c r="Y64">
        <v>2</v>
      </c>
      <c r="Z64">
        <v>2.0955299999999997</v>
      </c>
      <c r="AA64">
        <v>1.3</v>
      </c>
    </row>
    <row r="65" spans="1:27" x14ac:dyDescent="0.25">
      <c r="A65" s="6">
        <v>62</v>
      </c>
      <c r="D65">
        <v>1</v>
      </c>
      <c r="E65">
        <v>1.6</v>
      </c>
      <c r="F65">
        <v>1.1000000000000001</v>
      </c>
      <c r="G65">
        <v>1.3</v>
      </c>
      <c r="H65">
        <v>1.5</v>
      </c>
      <c r="I65">
        <v>1.5</v>
      </c>
      <c r="J65">
        <v>0</v>
      </c>
      <c r="M65" s="6">
        <v>67</v>
      </c>
      <c r="N65">
        <v>1</v>
      </c>
      <c r="P65" s="8" t="s">
        <v>463</v>
      </c>
      <c r="S65" t="s">
        <v>150</v>
      </c>
      <c r="W65">
        <v>142</v>
      </c>
      <c r="X65">
        <v>1</v>
      </c>
      <c r="Y65">
        <v>3</v>
      </c>
      <c r="Z65">
        <v>2.0955299999999997</v>
      </c>
      <c r="AA65">
        <v>3.7</v>
      </c>
    </row>
    <row r="66" spans="1:27" x14ac:dyDescent="0.25">
      <c r="A66" s="6">
        <v>63</v>
      </c>
      <c r="B66">
        <v>1.54887</v>
      </c>
      <c r="C66">
        <v>1</v>
      </c>
      <c r="D66">
        <v>1</v>
      </c>
      <c r="E66">
        <v>1.2</v>
      </c>
      <c r="F66">
        <v>1.2</v>
      </c>
      <c r="G66">
        <v>1</v>
      </c>
      <c r="H66">
        <v>1</v>
      </c>
      <c r="I66">
        <v>1.1000000000000001</v>
      </c>
      <c r="J66">
        <v>0</v>
      </c>
      <c r="M66" s="6">
        <v>68</v>
      </c>
      <c r="P66" s="8" t="s">
        <v>470</v>
      </c>
      <c r="S66" t="s">
        <v>150</v>
      </c>
      <c r="W66">
        <v>59</v>
      </c>
      <c r="X66">
        <v>1</v>
      </c>
      <c r="Y66">
        <v>4</v>
      </c>
      <c r="Z66">
        <v>2.0044200000000001</v>
      </c>
      <c r="AA66">
        <v>2</v>
      </c>
    </row>
    <row r="67" spans="1:27" x14ac:dyDescent="0.25">
      <c r="A67" s="6">
        <v>64</v>
      </c>
      <c r="D67">
        <v>1</v>
      </c>
      <c r="E67">
        <v>1.1000000000000001</v>
      </c>
      <c r="F67">
        <v>0.6</v>
      </c>
      <c r="G67">
        <v>0.6</v>
      </c>
      <c r="H67">
        <v>0.4</v>
      </c>
      <c r="I67">
        <v>0.4</v>
      </c>
      <c r="J67">
        <v>0</v>
      </c>
      <c r="M67" s="6">
        <v>69</v>
      </c>
      <c r="P67" s="8" t="s">
        <v>440</v>
      </c>
      <c r="S67" t="s">
        <v>150</v>
      </c>
      <c r="W67">
        <v>163</v>
      </c>
      <c r="X67">
        <v>2</v>
      </c>
      <c r="Y67">
        <v>2</v>
      </c>
      <c r="Z67">
        <v>1.9133100000000001</v>
      </c>
      <c r="AA67">
        <v>1</v>
      </c>
    </row>
    <row r="68" spans="1:27" x14ac:dyDescent="0.25">
      <c r="A68" s="6">
        <v>65</v>
      </c>
      <c r="D68">
        <v>1</v>
      </c>
      <c r="E68">
        <v>1.6</v>
      </c>
      <c r="F68">
        <v>1.5</v>
      </c>
      <c r="G68">
        <v>1.1000000000000001</v>
      </c>
      <c r="H68">
        <v>1.2</v>
      </c>
      <c r="I68">
        <v>1.2</v>
      </c>
      <c r="J68">
        <v>0</v>
      </c>
      <c r="M68" s="6">
        <v>70</v>
      </c>
      <c r="N68">
        <v>1</v>
      </c>
      <c r="P68" s="8" t="s">
        <v>354</v>
      </c>
      <c r="S68" t="s">
        <v>150</v>
      </c>
      <c r="W68">
        <v>185</v>
      </c>
      <c r="X68">
        <v>1</v>
      </c>
      <c r="Y68">
        <v>30</v>
      </c>
      <c r="Z68">
        <v>1.8222</v>
      </c>
      <c r="AA68">
        <v>3.6</v>
      </c>
    </row>
    <row r="69" spans="1:27" x14ac:dyDescent="0.25">
      <c r="A69" s="6">
        <v>66</v>
      </c>
      <c r="B69">
        <v>1.2755399999999999</v>
      </c>
      <c r="C69">
        <v>1</v>
      </c>
      <c r="D69">
        <v>1</v>
      </c>
      <c r="E69">
        <v>2.1</v>
      </c>
      <c r="F69">
        <v>2.2999999999999998</v>
      </c>
      <c r="G69">
        <v>2.2000000000000002</v>
      </c>
      <c r="H69">
        <v>2.2000000000000002</v>
      </c>
      <c r="I69">
        <v>2.1</v>
      </c>
      <c r="J69">
        <v>0</v>
      </c>
      <c r="M69" s="6">
        <v>71</v>
      </c>
      <c r="P69" s="8" t="s">
        <v>361</v>
      </c>
      <c r="S69" t="s">
        <v>150</v>
      </c>
      <c r="W69">
        <v>23</v>
      </c>
      <c r="X69">
        <v>1</v>
      </c>
      <c r="Y69">
        <v>6</v>
      </c>
      <c r="Z69">
        <v>1.54887</v>
      </c>
      <c r="AA69">
        <v>2</v>
      </c>
    </row>
    <row r="70" spans="1:27" x14ac:dyDescent="0.25">
      <c r="A70" s="6">
        <v>67</v>
      </c>
      <c r="D70">
        <v>1</v>
      </c>
      <c r="E70">
        <v>2.2000000000000002</v>
      </c>
      <c r="F70">
        <v>1.6</v>
      </c>
      <c r="G70">
        <v>1.4</v>
      </c>
      <c r="H70">
        <v>1.3</v>
      </c>
      <c r="I70">
        <v>1.1000000000000001</v>
      </c>
      <c r="J70">
        <v>0</v>
      </c>
      <c r="M70" s="6">
        <v>72</v>
      </c>
      <c r="P70" s="8" t="s">
        <v>19</v>
      </c>
      <c r="S70" t="s">
        <v>150</v>
      </c>
      <c r="W70">
        <v>63</v>
      </c>
      <c r="X70">
        <v>1</v>
      </c>
      <c r="Y70">
        <v>4</v>
      </c>
      <c r="Z70">
        <v>1.54887</v>
      </c>
      <c r="AA70">
        <v>1.2</v>
      </c>
    </row>
    <row r="71" spans="1:27" x14ac:dyDescent="0.25">
      <c r="A71" s="6">
        <v>68</v>
      </c>
      <c r="D71">
        <v>1</v>
      </c>
      <c r="E71">
        <v>1.1000000000000001</v>
      </c>
      <c r="F71">
        <v>1.1000000000000001</v>
      </c>
      <c r="G71">
        <v>0.8</v>
      </c>
      <c r="H71">
        <v>0.7</v>
      </c>
      <c r="I71">
        <v>0.6</v>
      </c>
      <c r="J71">
        <v>0</v>
      </c>
      <c r="M71" s="6">
        <v>73</v>
      </c>
      <c r="N71">
        <v>1</v>
      </c>
      <c r="P71" s="8" t="s">
        <v>238</v>
      </c>
      <c r="S71" t="s">
        <v>158</v>
      </c>
      <c r="W71">
        <v>6</v>
      </c>
      <c r="X71">
        <v>1</v>
      </c>
      <c r="Y71">
        <v>3</v>
      </c>
      <c r="Z71">
        <v>1.4577600000000002</v>
      </c>
      <c r="AA71">
        <v>2.7</v>
      </c>
    </row>
    <row r="72" spans="1:27" x14ac:dyDescent="0.25">
      <c r="A72" s="6">
        <v>69</v>
      </c>
      <c r="D72">
        <v>1</v>
      </c>
      <c r="E72">
        <v>2</v>
      </c>
      <c r="F72">
        <v>2</v>
      </c>
      <c r="G72">
        <v>2</v>
      </c>
      <c r="H72">
        <v>2</v>
      </c>
      <c r="I72">
        <v>2</v>
      </c>
      <c r="J72">
        <v>1</v>
      </c>
      <c r="M72" s="6">
        <v>75</v>
      </c>
      <c r="N72">
        <v>1</v>
      </c>
      <c r="P72" s="8" t="s">
        <v>268</v>
      </c>
      <c r="S72" t="s">
        <v>150</v>
      </c>
      <c r="W72">
        <v>45</v>
      </c>
      <c r="X72">
        <v>1</v>
      </c>
      <c r="Y72">
        <v>2</v>
      </c>
      <c r="Z72">
        <v>1.3666499999999999</v>
      </c>
      <c r="AA72">
        <v>1.4</v>
      </c>
    </row>
    <row r="73" spans="1:27" x14ac:dyDescent="0.25">
      <c r="A73" s="6">
        <v>70</v>
      </c>
      <c r="D73">
        <v>1</v>
      </c>
      <c r="E73">
        <v>2</v>
      </c>
      <c r="F73">
        <v>1.7</v>
      </c>
      <c r="G73">
        <v>1.5</v>
      </c>
      <c r="H73">
        <v>1.5</v>
      </c>
      <c r="I73">
        <v>1.5</v>
      </c>
      <c r="J73">
        <v>0</v>
      </c>
      <c r="M73" s="6">
        <v>76</v>
      </c>
      <c r="P73" s="8" t="s">
        <v>454</v>
      </c>
      <c r="S73" t="s">
        <v>150</v>
      </c>
      <c r="W73">
        <v>175</v>
      </c>
      <c r="X73">
        <v>1</v>
      </c>
      <c r="Y73">
        <v>1</v>
      </c>
      <c r="Z73">
        <v>1.3666499999999999</v>
      </c>
    </row>
    <row r="74" spans="1:27" x14ac:dyDescent="0.25">
      <c r="A74" s="6">
        <v>71</v>
      </c>
      <c r="D74">
        <v>2</v>
      </c>
      <c r="E74">
        <v>3.5</v>
      </c>
      <c r="F74">
        <v>3.2</v>
      </c>
      <c r="G74">
        <v>3.0999999999999996</v>
      </c>
      <c r="H74">
        <v>2.9000000000000004</v>
      </c>
      <c r="I74">
        <v>2.9000000000000004</v>
      </c>
      <c r="J74">
        <v>1</v>
      </c>
      <c r="M74" s="6">
        <v>77</v>
      </c>
      <c r="N74">
        <v>1</v>
      </c>
      <c r="P74" s="8" t="s">
        <v>443</v>
      </c>
      <c r="S74" t="s">
        <v>150</v>
      </c>
      <c r="W74">
        <v>66</v>
      </c>
      <c r="X74">
        <v>1</v>
      </c>
      <c r="Y74">
        <v>4</v>
      </c>
      <c r="Z74">
        <v>1.2755399999999999</v>
      </c>
      <c r="AA74">
        <v>2.1</v>
      </c>
    </row>
    <row r="75" spans="1:27" x14ac:dyDescent="0.25">
      <c r="A75" s="6">
        <v>72</v>
      </c>
      <c r="D75">
        <v>1</v>
      </c>
      <c r="E75">
        <v>4.7</v>
      </c>
      <c r="F75">
        <v>5</v>
      </c>
      <c r="G75">
        <v>5</v>
      </c>
      <c r="H75">
        <v>6</v>
      </c>
      <c r="I75">
        <v>0</v>
      </c>
      <c r="J75">
        <v>0</v>
      </c>
      <c r="M75" s="6">
        <v>78</v>
      </c>
      <c r="P75" s="8" t="s">
        <v>352</v>
      </c>
      <c r="S75" t="s">
        <v>150</v>
      </c>
      <c r="W75">
        <v>76</v>
      </c>
      <c r="X75">
        <v>1</v>
      </c>
      <c r="Y75">
        <v>102</v>
      </c>
      <c r="Z75">
        <v>1.2755399999999999</v>
      </c>
      <c r="AA75">
        <v>14</v>
      </c>
    </row>
    <row r="76" spans="1:27" x14ac:dyDescent="0.25">
      <c r="A76" s="6">
        <v>73</v>
      </c>
      <c r="D76">
        <v>1</v>
      </c>
      <c r="E76">
        <v>3</v>
      </c>
      <c r="F76">
        <v>2.8</v>
      </c>
      <c r="G76">
        <v>3</v>
      </c>
      <c r="H76">
        <v>3.1</v>
      </c>
      <c r="I76">
        <v>3</v>
      </c>
      <c r="J76">
        <v>0</v>
      </c>
      <c r="M76" s="6">
        <v>79</v>
      </c>
      <c r="N76">
        <v>1</v>
      </c>
      <c r="P76" s="8" t="s">
        <v>498</v>
      </c>
      <c r="S76" t="s">
        <v>150</v>
      </c>
      <c r="W76">
        <v>96</v>
      </c>
      <c r="X76">
        <v>1</v>
      </c>
      <c r="Y76">
        <v>4</v>
      </c>
      <c r="Z76">
        <v>1.2755399999999999</v>
      </c>
      <c r="AA76">
        <v>1.4</v>
      </c>
    </row>
    <row r="77" spans="1:27" x14ac:dyDescent="0.25">
      <c r="A77" s="6">
        <v>74</v>
      </c>
      <c r="D77">
        <v>1</v>
      </c>
      <c r="E77">
        <v>4.8</v>
      </c>
      <c r="F77">
        <v>5.0999999999999996</v>
      </c>
      <c r="G77">
        <v>4</v>
      </c>
      <c r="H77">
        <v>3.8</v>
      </c>
      <c r="I77">
        <v>0</v>
      </c>
      <c r="J77">
        <v>0</v>
      </c>
      <c r="M77" s="6">
        <v>80</v>
      </c>
      <c r="N77">
        <v>1</v>
      </c>
      <c r="P77" s="8" t="s">
        <v>201</v>
      </c>
      <c r="S77" t="s">
        <v>150</v>
      </c>
      <c r="W77">
        <v>4</v>
      </c>
      <c r="X77">
        <v>1</v>
      </c>
      <c r="Y77">
        <v>1</v>
      </c>
      <c r="Z77">
        <v>1.0933200000000001</v>
      </c>
      <c r="AA77">
        <v>0.9</v>
      </c>
    </row>
    <row r="78" spans="1:27" x14ac:dyDescent="0.25">
      <c r="A78" s="6">
        <v>75</v>
      </c>
      <c r="B78">
        <v>2.4599700000000002</v>
      </c>
      <c r="C78">
        <v>2</v>
      </c>
      <c r="D78">
        <v>1</v>
      </c>
      <c r="E78">
        <v>1.8</v>
      </c>
      <c r="F78">
        <v>2.2000000000000002</v>
      </c>
      <c r="G78">
        <v>2.5</v>
      </c>
      <c r="H78">
        <v>2.8</v>
      </c>
      <c r="I78">
        <v>3</v>
      </c>
      <c r="J78">
        <v>2</v>
      </c>
      <c r="M78" s="6">
        <v>81</v>
      </c>
      <c r="P78" s="8" t="s">
        <v>486</v>
      </c>
      <c r="S78" t="s">
        <v>150</v>
      </c>
      <c r="W78">
        <v>7</v>
      </c>
      <c r="X78">
        <v>1</v>
      </c>
      <c r="Y78">
        <v>1</v>
      </c>
      <c r="Z78">
        <v>1.0933200000000001</v>
      </c>
      <c r="AA78">
        <v>0.8</v>
      </c>
    </row>
    <row r="79" spans="1:27" x14ac:dyDescent="0.25">
      <c r="A79" s="6">
        <v>76</v>
      </c>
      <c r="B79">
        <v>1.2755399999999999</v>
      </c>
      <c r="C79">
        <v>1</v>
      </c>
      <c r="D79">
        <v>1</v>
      </c>
      <c r="E79">
        <v>14</v>
      </c>
      <c r="F79">
        <v>16.5</v>
      </c>
      <c r="G79">
        <v>18</v>
      </c>
      <c r="H79">
        <v>20</v>
      </c>
      <c r="I79">
        <v>0</v>
      </c>
      <c r="J79">
        <v>2</v>
      </c>
      <c r="M79" s="6">
        <v>83</v>
      </c>
      <c r="P79" s="8" t="s">
        <v>374</v>
      </c>
      <c r="S79" t="s">
        <v>150</v>
      </c>
      <c r="W79">
        <v>144</v>
      </c>
      <c r="X79">
        <v>1</v>
      </c>
      <c r="Y79">
        <v>5</v>
      </c>
      <c r="Z79">
        <v>1.0933200000000001</v>
      </c>
      <c r="AA79">
        <v>1.3</v>
      </c>
    </row>
    <row r="80" spans="1:27" x14ac:dyDescent="0.25">
      <c r="A80" s="6">
        <v>77</v>
      </c>
      <c r="D80">
        <v>1</v>
      </c>
      <c r="E80">
        <v>7.5</v>
      </c>
      <c r="F80">
        <v>7.5</v>
      </c>
      <c r="G80">
        <v>7</v>
      </c>
      <c r="H80">
        <v>6.8</v>
      </c>
      <c r="I80">
        <v>0</v>
      </c>
      <c r="J80">
        <v>0</v>
      </c>
      <c r="M80" s="6">
        <v>85</v>
      </c>
      <c r="P80" s="8" t="s">
        <v>364</v>
      </c>
      <c r="S80" t="s">
        <v>150</v>
      </c>
      <c r="W80">
        <v>160</v>
      </c>
      <c r="X80">
        <v>1</v>
      </c>
      <c r="Y80">
        <v>1</v>
      </c>
      <c r="Z80">
        <v>1.0933200000000001</v>
      </c>
      <c r="AA80">
        <v>2</v>
      </c>
    </row>
    <row r="81" spans="1:27" x14ac:dyDescent="0.25">
      <c r="A81" s="6">
        <v>78</v>
      </c>
      <c r="B81">
        <v>21.684180000000001</v>
      </c>
      <c r="C81">
        <v>2</v>
      </c>
      <c r="D81">
        <v>1</v>
      </c>
      <c r="E81">
        <v>29.6</v>
      </c>
      <c r="F81">
        <v>48</v>
      </c>
      <c r="G81">
        <v>11</v>
      </c>
      <c r="H81">
        <v>8.8000000000000007</v>
      </c>
      <c r="I81">
        <v>8.1999999999999993</v>
      </c>
      <c r="J81">
        <v>2</v>
      </c>
      <c r="M81" s="6">
        <v>86</v>
      </c>
      <c r="P81" s="8" t="s">
        <v>317</v>
      </c>
      <c r="S81" t="s">
        <v>150</v>
      </c>
      <c r="W81">
        <v>192</v>
      </c>
      <c r="X81">
        <v>1</v>
      </c>
      <c r="Y81">
        <v>4</v>
      </c>
      <c r="Z81">
        <v>1.0933200000000001</v>
      </c>
      <c r="AA81">
        <v>1</v>
      </c>
    </row>
    <row r="82" spans="1:27" x14ac:dyDescent="0.25">
      <c r="A82" s="6">
        <v>79</v>
      </c>
      <c r="D82">
        <v>1</v>
      </c>
      <c r="E82">
        <v>1</v>
      </c>
      <c r="F82">
        <v>1</v>
      </c>
      <c r="G82">
        <v>1</v>
      </c>
      <c r="H82">
        <v>1</v>
      </c>
      <c r="I82">
        <v>1</v>
      </c>
      <c r="J82">
        <v>0</v>
      </c>
      <c r="M82" s="6">
        <v>88</v>
      </c>
      <c r="P82" s="8" t="s">
        <v>258</v>
      </c>
      <c r="S82" t="s">
        <v>150</v>
      </c>
      <c r="W82">
        <v>129</v>
      </c>
      <c r="X82">
        <v>1</v>
      </c>
      <c r="Y82">
        <v>1</v>
      </c>
      <c r="Z82">
        <v>1.00221</v>
      </c>
      <c r="AA82">
        <v>0.8</v>
      </c>
    </row>
    <row r="83" spans="1:27" x14ac:dyDescent="0.25">
      <c r="A83" s="6">
        <v>80</v>
      </c>
      <c r="B83">
        <v>5.2843800000000005</v>
      </c>
      <c r="C83">
        <v>2</v>
      </c>
      <c r="D83">
        <v>1</v>
      </c>
      <c r="E83">
        <v>1.8</v>
      </c>
      <c r="F83">
        <v>1.8</v>
      </c>
      <c r="G83">
        <v>1.5</v>
      </c>
      <c r="H83">
        <v>1.6</v>
      </c>
      <c r="I83">
        <v>1.7</v>
      </c>
      <c r="J83">
        <v>2</v>
      </c>
      <c r="M83" s="6">
        <v>89</v>
      </c>
      <c r="N83">
        <v>1</v>
      </c>
      <c r="P83" s="8" t="s">
        <v>333</v>
      </c>
      <c r="S83" t="s">
        <v>158</v>
      </c>
      <c r="W83">
        <v>139</v>
      </c>
      <c r="X83">
        <v>1</v>
      </c>
      <c r="Y83">
        <v>4</v>
      </c>
      <c r="Z83">
        <v>0.91110000000000002</v>
      </c>
      <c r="AA83">
        <v>2.2000000000000002</v>
      </c>
    </row>
    <row r="84" spans="1:27" x14ac:dyDescent="0.25">
      <c r="A84" s="6">
        <v>81</v>
      </c>
      <c r="D84">
        <v>1</v>
      </c>
      <c r="E84">
        <v>2.2000000000000002</v>
      </c>
      <c r="F84">
        <v>2.2000000000000002</v>
      </c>
      <c r="G84">
        <v>2</v>
      </c>
      <c r="H84">
        <v>1.5</v>
      </c>
      <c r="I84">
        <v>0</v>
      </c>
      <c r="J84">
        <v>0</v>
      </c>
      <c r="M84" s="6">
        <v>90</v>
      </c>
      <c r="P84" s="8" t="s">
        <v>213</v>
      </c>
      <c r="S84" t="s">
        <v>150</v>
      </c>
      <c r="W84">
        <v>165</v>
      </c>
      <c r="X84">
        <v>1</v>
      </c>
      <c r="Y84">
        <v>4</v>
      </c>
      <c r="Z84">
        <v>0.91110000000000002</v>
      </c>
      <c r="AA84">
        <v>1.2</v>
      </c>
    </row>
    <row r="85" spans="1:27" x14ac:dyDescent="0.25">
      <c r="A85" s="6">
        <v>83</v>
      </c>
      <c r="B85">
        <v>3.5532900000000001</v>
      </c>
      <c r="C85">
        <v>1</v>
      </c>
      <c r="D85">
        <v>1</v>
      </c>
      <c r="E85">
        <v>3.7</v>
      </c>
      <c r="F85">
        <v>4</v>
      </c>
      <c r="G85">
        <v>4</v>
      </c>
      <c r="H85">
        <v>4</v>
      </c>
      <c r="I85">
        <v>4</v>
      </c>
      <c r="J85">
        <v>0</v>
      </c>
      <c r="M85" s="6">
        <v>91</v>
      </c>
      <c r="P85" s="8" t="s">
        <v>472</v>
      </c>
      <c r="S85" t="s">
        <v>150</v>
      </c>
      <c r="W85">
        <v>182</v>
      </c>
      <c r="X85">
        <v>1</v>
      </c>
      <c r="Y85">
        <v>20</v>
      </c>
      <c r="Z85">
        <v>0.91110000000000002</v>
      </c>
      <c r="AA85">
        <v>3.6</v>
      </c>
    </row>
    <row r="86" spans="1:27" x14ac:dyDescent="0.25">
      <c r="A86" s="6">
        <v>84</v>
      </c>
      <c r="D86">
        <v>1</v>
      </c>
      <c r="E86">
        <v>1.6</v>
      </c>
      <c r="F86">
        <v>1.6</v>
      </c>
      <c r="G86">
        <v>1.6</v>
      </c>
      <c r="H86">
        <v>1.8</v>
      </c>
      <c r="I86">
        <v>2</v>
      </c>
      <c r="J86">
        <v>0</v>
      </c>
      <c r="M86" s="6">
        <v>92</v>
      </c>
      <c r="N86">
        <v>1</v>
      </c>
      <c r="S86" t="s">
        <v>158</v>
      </c>
      <c r="Z86">
        <f>SUM(Z2:Z85)</f>
        <v>553.94879999999978</v>
      </c>
      <c r="AA86">
        <f>SUM(AA2:AA85)</f>
        <v>502.7</v>
      </c>
    </row>
    <row r="87" spans="1:27" x14ac:dyDescent="0.25">
      <c r="A87" s="6">
        <v>85</v>
      </c>
      <c r="B87">
        <v>9.2021099999999993</v>
      </c>
      <c r="C87">
        <v>2</v>
      </c>
      <c r="D87">
        <v>1</v>
      </c>
      <c r="E87">
        <v>8.1</v>
      </c>
      <c r="F87">
        <v>12.1</v>
      </c>
      <c r="G87">
        <v>10.5</v>
      </c>
      <c r="H87">
        <v>13.4</v>
      </c>
      <c r="I87">
        <v>17</v>
      </c>
      <c r="J87">
        <v>2</v>
      </c>
      <c r="M87" s="6">
        <v>93</v>
      </c>
      <c r="S87" t="s">
        <v>150</v>
      </c>
    </row>
    <row r="88" spans="1:27" x14ac:dyDescent="0.25">
      <c r="A88" s="6">
        <v>86</v>
      </c>
      <c r="B88">
        <v>21.137519999999999</v>
      </c>
      <c r="C88">
        <v>4</v>
      </c>
      <c r="D88">
        <v>1</v>
      </c>
      <c r="E88">
        <v>34</v>
      </c>
      <c r="F88">
        <v>29.5</v>
      </c>
      <c r="G88">
        <v>32</v>
      </c>
      <c r="H88">
        <v>35</v>
      </c>
      <c r="I88">
        <v>33</v>
      </c>
      <c r="J88">
        <v>4</v>
      </c>
      <c r="M88" s="6">
        <v>94</v>
      </c>
      <c r="N88">
        <v>2</v>
      </c>
      <c r="S88" t="s">
        <v>150</v>
      </c>
    </row>
    <row r="89" spans="1:27" x14ac:dyDescent="0.25">
      <c r="A89" s="6">
        <v>88</v>
      </c>
      <c r="D89">
        <v>1</v>
      </c>
      <c r="E89">
        <v>1.4</v>
      </c>
      <c r="F89">
        <v>1.6</v>
      </c>
      <c r="G89">
        <v>1.6</v>
      </c>
      <c r="H89">
        <v>1.6</v>
      </c>
      <c r="I89">
        <v>0</v>
      </c>
      <c r="J89">
        <v>1</v>
      </c>
      <c r="M89" s="6">
        <v>95</v>
      </c>
      <c r="S89" t="s">
        <v>181</v>
      </c>
    </row>
    <row r="90" spans="1:27" x14ac:dyDescent="0.25">
      <c r="A90" s="6">
        <v>89</v>
      </c>
      <c r="D90">
        <v>1</v>
      </c>
      <c r="E90">
        <v>1.3</v>
      </c>
      <c r="F90">
        <v>0.7</v>
      </c>
      <c r="G90">
        <v>0.4</v>
      </c>
      <c r="H90">
        <v>0.5</v>
      </c>
      <c r="I90">
        <v>0</v>
      </c>
      <c r="J90">
        <v>0</v>
      </c>
      <c r="M90" s="6">
        <v>96</v>
      </c>
      <c r="N90">
        <v>1</v>
      </c>
      <c r="S90" t="s">
        <v>150</v>
      </c>
    </row>
    <row r="91" spans="1:27" x14ac:dyDescent="0.25">
      <c r="A91" s="6">
        <v>90</v>
      </c>
      <c r="D91">
        <v>1</v>
      </c>
      <c r="E91">
        <v>1.2</v>
      </c>
      <c r="F91">
        <v>1.2</v>
      </c>
      <c r="G91">
        <v>1.2</v>
      </c>
      <c r="H91">
        <v>1.4</v>
      </c>
      <c r="I91">
        <v>1.3</v>
      </c>
      <c r="J91">
        <v>0</v>
      </c>
      <c r="M91" s="6">
        <v>97</v>
      </c>
      <c r="N91">
        <v>1</v>
      </c>
      <c r="S91" t="s">
        <v>150</v>
      </c>
    </row>
    <row r="92" spans="1:27" x14ac:dyDescent="0.25">
      <c r="A92" s="6">
        <v>91</v>
      </c>
      <c r="D92">
        <v>1</v>
      </c>
      <c r="E92">
        <v>3.3</v>
      </c>
      <c r="F92">
        <v>3.2</v>
      </c>
      <c r="G92">
        <v>3.1</v>
      </c>
      <c r="H92">
        <v>3.2</v>
      </c>
      <c r="I92">
        <v>3.2</v>
      </c>
      <c r="J92">
        <v>0</v>
      </c>
      <c r="M92" s="6">
        <v>98</v>
      </c>
      <c r="S92" t="s">
        <v>150</v>
      </c>
    </row>
    <row r="93" spans="1:27" x14ac:dyDescent="0.25">
      <c r="A93" s="6">
        <v>92</v>
      </c>
      <c r="B93">
        <v>5.4665999999999997</v>
      </c>
      <c r="C93">
        <v>2</v>
      </c>
      <c r="D93">
        <v>1</v>
      </c>
      <c r="E93">
        <v>1.1000000000000001</v>
      </c>
      <c r="F93">
        <v>1.1000000000000001</v>
      </c>
      <c r="G93">
        <v>1.1000000000000001</v>
      </c>
      <c r="H93">
        <v>1</v>
      </c>
      <c r="I93">
        <v>1</v>
      </c>
      <c r="J93">
        <v>2</v>
      </c>
      <c r="M93" s="6">
        <v>99</v>
      </c>
      <c r="S93" t="s">
        <v>150</v>
      </c>
    </row>
    <row r="94" spans="1:27" x14ac:dyDescent="0.25">
      <c r="A94" s="6">
        <v>93</v>
      </c>
      <c r="D94">
        <v>1</v>
      </c>
      <c r="E94">
        <v>1</v>
      </c>
      <c r="F94">
        <v>1</v>
      </c>
      <c r="G94">
        <v>0.9</v>
      </c>
      <c r="H94">
        <v>0.9</v>
      </c>
      <c r="I94">
        <v>0.8</v>
      </c>
      <c r="J94">
        <v>0</v>
      </c>
      <c r="M94" s="6">
        <v>100</v>
      </c>
      <c r="N94">
        <v>1</v>
      </c>
    </row>
    <row r="95" spans="1:27" x14ac:dyDescent="0.25">
      <c r="A95" s="6">
        <v>94</v>
      </c>
      <c r="B95">
        <v>5.5577100000000002</v>
      </c>
      <c r="C95">
        <v>5</v>
      </c>
      <c r="D95">
        <v>2</v>
      </c>
      <c r="E95">
        <v>12.3</v>
      </c>
      <c r="F95">
        <v>10.5</v>
      </c>
      <c r="G95">
        <v>10.5</v>
      </c>
      <c r="H95">
        <v>10.5</v>
      </c>
      <c r="I95">
        <v>10</v>
      </c>
      <c r="J95">
        <v>6</v>
      </c>
      <c r="M95" s="6">
        <v>101</v>
      </c>
      <c r="N95">
        <v>1</v>
      </c>
    </row>
    <row r="96" spans="1:27" x14ac:dyDescent="0.25">
      <c r="A96" s="6">
        <v>95</v>
      </c>
      <c r="B96">
        <v>5.5577100000000002</v>
      </c>
      <c r="C96">
        <v>2</v>
      </c>
      <c r="D96">
        <v>1</v>
      </c>
      <c r="E96">
        <v>5.5</v>
      </c>
      <c r="F96">
        <v>12.5</v>
      </c>
      <c r="G96">
        <v>17</v>
      </c>
      <c r="H96">
        <v>16</v>
      </c>
      <c r="I96">
        <v>15</v>
      </c>
      <c r="J96">
        <v>3</v>
      </c>
      <c r="M96" s="6">
        <v>102</v>
      </c>
      <c r="N96">
        <v>1</v>
      </c>
    </row>
    <row r="97" spans="1:14" x14ac:dyDescent="0.25">
      <c r="A97" s="6">
        <v>96</v>
      </c>
      <c r="B97">
        <v>1.2755399999999999</v>
      </c>
      <c r="C97">
        <v>1</v>
      </c>
      <c r="D97">
        <v>1</v>
      </c>
      <c r="E97">
        <v>1.4</v>
      </c>
      <c r="F97">
        <v>1</v>
      </c>
      <c r="G97">
        <v>1.1000000000000001</v>
      </c>
      <c r="H97">
        <v>1.3</v>
      </c>
      <c r="I97">
        <v>1.3</v>
      </c>
      <c r="J97">
        <v>0</v>
      </c>
      <c r="M97" s="6">
        <v>104</v>
      </c>
    </row>
    <row r="98" spans="1:14" x14ac:dyDescent="0.25">
      <c r="A98" s="6">
        <v>97</v>
      </c>
      <c r="D98">
        <v>1</v>
      </c>
      <c r="E98">
        <v>2.4</v>
      </c>
      <c r="F98">
        <v>2.2000000000000002</v>
      </c>
      <c r="G98">
        <v>2</v>
      </c>
      <c r="H98">
        <v>2.2000000000000002</v>
      </c>
      <c r="I98">
        <v>2.2999999999999998</v>
      </c>
      <c r="J98">
        <v>2</v>
      </c>
      <c r="M98" s="6">
        <v>105</v>
      </c>
      <c r="N98">
        <v>1</v>
      </c>
    </row>
    <row r="99" spans="1:14" x14ac:dyDescent="0.25">
      <c r="A99" s="6">
        <v>98</v>
      </c>
      <c r="D99">
        <v>1</v>
      </c>
      <c r="E99">
        <v>1.3</v>
      </c>
      <c r="F99">
        <v>1.3</v>
      </c>
      <c r="G99">
        <v>0.8</v>
      </c>
      <c r="H99">
        <v>0.9</v>
      </c>
      <c r="I99">
        <v>1.8</v>
      </c>
      <c r="J99">
        <v>0</v>
      </c>
      <c r="M99" s="6">
        <v>106</v>
      </c>
    </row>
    <row r="100" spans="1:14" x14ac:dyDescent="0.25">
      <c r="A100" s="6">
        <v>99</v>
      </c>
      <c r="B100">
        <v>33.984029999999997</v>
      </c>
      <c r="C100">
        <v>1</v>
      </c>
      <c r="D100">
        <v>1</v>
      </c>
      <c r="E100">
        <v>24.2</v>
      </c>
      <c r="F100">
        <v>33</v>
      </c>
      <c r="G100">
        <v>13.3</v>
      </c>
      <c r="H100">
        <v>11.5</v>
      </c>
      <c r="I100">
        <v>10.5</v>
      </c>
      <c r="J100">
        <v>0</v>
      </c>
      <c r="M100" s="6">
        <v>108</v>
      </c>
    </row>
    <row r="101" spans="1:14" x14ac:dyDescent="0.25">
      <c r="A101" s="6">
        <v>100</v>
      </c>
      <c r="D101">
        <v>1</v>
      </c>
      <c r="E101">
        <v>8</v>
      </c>
      <c r="F101">
        <v>7.5</v>
      </c>
      <c r="G101">
        <v>7.8</v>
      </c>
      <c r="H101">
        <v>8.3000000000000007</v>
      </c>
      <c r="I101">
        <v>8</v>
      </c>
      <c r="J101">
        <v>2</v>
      </c>
      <c r="M101" s="6">
        <v>109</v>
      </c>
    </row>
    <row r="102" spans="1:14" x14ac:dyDescent="0.25">
      <c r="A102" s="6">
        <v>101</v>
      </c>
      <c r="D102">
        <v>1</v>
      </c>
      <c r="E102">
        <v>1</v>
      </c>
      <c r="F102">
        <v>0.6</v>
      </c>
      <c r="G102">
        <v>0.45</v>
      </c>
      <c r="H102">
        <v>0.4</v>
      </c>
      <c r="I102">
        <v>0.4</v>
      </c>
      <c r="J102">
        <v>0</v>
      </c>
      <c r="M102" s="6">
        <v>110</v>
      </c>
    </row>
    <row r="103" spans="1:14" x14ac:dyDescent="0.25">
      <c r="A103" s="6">
        <v>102</v>
      </c>
      <c r="D103">
        <v>1</v>
      </c>
      <c r="E103">
        <v>1</v>
      </c>
      <c r="F103">
        <v>0.6</v>
      </c>
      <c r="G103">
        <v>0.4</v>
      </c>
      <c r="H103">
        <v>0.5</v>
      </c>
      <c r="I103">
        <v>0.5</v>
      </c>
      <c r="J103">
        <v>0</v>
      </c>
      <c r="M103" s="6">
        <v>111</v>
      </c>
      <c r="N103">
        <v>1</v>
      </c>
    </row>
    <row r="104" spans="1:14" x14ac:dyDescent="0.25">
      <c r="A104" s="6">
        <v>103</v>
      </c>
      <c r="D104">
        <v>1</v>
      </c>
      <c r="E104">
        <v>2</v>
      </c>
      <c r="F104">
        <v>2</v>
      </c>
      <c r="G104">
        <v>2</v>
      </c>
      <c r="H104">
        <v>2.1</v>
      </c>
      <c r="I104">
        <v>2.1</v>
      </c>
      <c r="J104">
        <v>0</v>
      </c>
      <c r="M104" s="6">
        <v>112</v>
      </c>
      <c r="N104">
        <v>1</v>
      </c>
    </row>
    <row r="105" spans="1:14" x14ac:dyDescent="0.25">
      <c r="A105" s="6">
        <v>104</v>
      </c>
      <c r="D105">
        <v>1</v>
      </c>
      <c r="E105">
        <v>3.3</v>
      </c>
      <c r="F105">
        <v>3.5</v>
      </c>
      <c r="G105">
        <v>3.1</v>
      </c>
      <c r="H105">
        <v>3.5</v>
      </c>
      <c r="I105">
        <v>3.7</v>
      </c>
      <c r="J105">
        <v>0</v>
      </c>
      <c r="M105" s="6">
        <v>113</v>
      </c>
    </row>
    <row r="106" spans="1:14" x14ac:dyDescent="0.25">
      <c r="A106" s="6">
        <v>105</v>
      </c>
      <c r="D106">
        <v>1</v>
      </c>
      <c r="E106">
        <v>1.1000000000000001</v>
      </c>
      <c r="F106">
        <v>1</v>
      </c>
      <c r="G106">
        <v>0.8</v>
      </c>
      <c r="H106">
        <v>1.1000000000000001</v>
      </c>
      <c r="I106">
        <v>0.9</v>
      </c>
      <c r="J106">
        <v>0</v>
      </c>
      <c r="M106" s="6">
        <v>114</v>
      </c>
      <c r="N106">
        <v>1</v>
      </c>
    </row>
    <row r="107" spans="1:14" x14ac:dyDescent="0.25">
      <c r="A107" s="6">
        <v>106</v>
      </c>
      <c r="D107">
        <v>1</v>
      </c>
      <c r="E107">
        <v>4</v>
      </c>
      <c r="F107">
        <v>4</v>
      </c>
      <c r="G107">
        <v>3.8</v>
      </c>
      <c r="H107">
        <v>3.8</v>
      </c>
      <c r="I107">
        <v>3.8</v>
      </c>
      <c r="J107">
        <v>0</v>
      </c>
      <c r="M107" s="6">
        <v>116</v>
      </c>
    </row>
    <row r="108" spans="1:14" x14ac:dyDescent="0.25">
      <c r="A108" s="6">
        <v>107</v>
      </c>
      <c r="D108">
        <v>1</v>
      </c>
      <c r="E108">
        <v>1.6</v>
      </c>
      <c r="F108">
        <v>1.6</v>
      </c>
      <c r="G108">
        <v>1.6</v>
      </c>
      <c r="H108">
        <v>1.7000000000000002</v>
      </c>
      <c r="I108">
        <v>0</v>
      </c>
      <c r="J108">
        <v>0</v>
      </c>
      <c r="M108" s="6">
        <v>117</v>
      </c>
      <c r="N108">
        <v>2</v>
      </c>
    </row>
    <row r="109" spans="1:14" x14ac:dyDescent="0.25">
      <c r="A109" s="6">
        <v>108</v>
      </c>
      <c r="D109">
        <v>1</v>
      </c>
      <c r="E109">
        <v>2</v>
      </c>
      <c r="F109">
        <v>1.8</v>
      </c>
      <c r="G109">
        <v>1.8</v>
      </c>
      <c r="H109">
        <v>2.2000000000000002</v>
      </c>
      <c r="I109">
        <v>2.5</v>
      </c>
      <c r="J109">
        <v>1</v>
      </c>
      <c r="M109" s="6">
        <v>118</v>
      </c>
    </row>
    <row r="110" spans="1:14" x14ac:dyDescent="0.25">
      <c r="A110" s="6">
        <v>109</v>
      </c>
      <c r="D110">
        <v>1</v>
      </c>
      <c r="E110">
        <v>31.5</v>
      </c>
      <c r="F110">
        <v>28.5</v>
      </c>
      <c r="G110">
        <v>21.5</v>
      </c>
      <c r="H110">
        <v>18</v>
      </c>
      <c r="I110">
        <v>0</v>
      </c>
      <c r="J110">
        <v>0</v>
      </c>
      <c r="M110" s="6">
        <v>119</v>
      </c>
      <c r="N110">
        <v>1</v>
      </c>
    </row>
    <row r="111" spans="1:14" x14ac:dyDescent="0.25">
      <c r="A111" s="6">
        <v>110</v>
      </c>
      <c r="B111">
        <v>7.6532400000000003</v>
      </c>
      <c r="C111">
        <v>1</v>
      </c>
      <c r="D111">
        <v>2</v>
      </c>
      <c r="E111">
        <v>7.8</v>
      </c>
      <c r="F111">
        <v>8</v>
      </c>
      <c r="G111">
        <v>7.6</v>
      </c>
      <c r="H111">
        <v>7.8</v>
      </c>
      <c r="I111">
        <v>7.5</v>
      </c>
      <c r="J111">
        <v>1</v>
      </c>
      <c r="M111" s="6">
        <v>120</v>
      </c>
    </row>
    <row r="112" spans="1:14" x14ac:dyDescent="0.25">
      <c r="A112" s="6">
        <v>111</v>
      </c>
      <c r="B112">
        <v>5.2843799999999996</v>
      </c>
      <c r="C112">
        <v>1</v>
      </c>
      <c r="D112">
        <v>1</v>
      </c>
      <c r="F112">
        <v>0</v>
      </c>
      <c r="G112">
        <v>0</v>
      </c>
      <c r="H112">
        <v>0</v>
      </c>
      <c r="I112">
        <v>0</v>
      </c>
      <c r="J112">
        <v>0</v>
      </c>
      <c r="M112" s="6">
        <v>121</v>
      </c>
      <c r="N112">
        <v>1</v>
      </c>
    </row>
    <row r="113" spans="1:14" x14ac:dyDescent="0.25">
      <c r="A113" s="6">
        <v>112</v>
      </c>
      <c r="B113">
        <v>3.6444000000000001</v>
      </c>
      <c r="C113">
        <v>1</v>
      </c>
      <c r="D113">
        <v>1</v>
      </c>
      <c r="E113">
        <v>1.7</v>
      </c>
      <c r="F113">
        <v>1.6</v>
      </c>
      <c r="G113">
        <v>1.8</v>
      </c>
      <c r="H113">
        <v>1.5</v>
      </c>
      <c r="I113">
        <v>1.2</v>
      </c>
      <c r="J113">
        <v>0</v>
      </c>
      <c r="M113" s="6">
        <v>122</v>
      </c>
    </row>
    <row r="114" spans="1:14" x14ac:dyDescent="0.25">
      <c r="A114" s="6">
        <v>113</v>
      </c>
      <c r="D114">
        <v>1</v>
      </c>
      <c r="E114">
        <v>1.1000000000000001</v>
      </c>
      <c r="F114">
        <v>1.1000000000000001</v>
      </c>
      <c r="G114">
        <v>0.9</v>
      </c>
      <c r="H114">
        <v>1</v>
      </c>
      <c r="I114">
        <v>0</v>
      </c>
      <c r="J114">
        <v>2</v>
      </c>
      <c r="M114" s="6">
        <v>123</v>
      </c>
      <c r="N114">
        <v>1</v>
      </c>
    </row>
    <row r="115" spans="1:14" x14ac:dyDescent="0.25">
      <c r="A115" s="6">
        <v>114</v>
      </c>
      <c r="D115">
        <v>1</v>
      </c>
      <c r="E115">
        <v>1.8</v>
      </c>
      <c r="F115">
        <v>1.2</v>
      </c>
      <c r="G115">
        <v>1.2</v>
      </c>
      <c r="H115">
        <v>1.5</v>
      </c>
      <c r="I115">
        <v>1.5</v>
      </c>
      <c r="J115">
        <v>0</v>
      </c>
      <c r="M115" s="6">
        <v>124</v>
      </c>
      <c r="N115">
        <v>1</v>
      </c>
    </row>
    <row r="116" spans="1:14" x14ac:dyDescent="0.25">
      <c r="A116" s="6">
        <v>115</v>
      </c>
      <c r="D116">
        <v>1</v>
      </c>
      <c r="E116">
        <v>1</v>
      </c>
      <c r="F116">
        <v>1</v>
      </c>
      <c r="G116">
        <v>0.9</v>
      </c>
      <c r="H116">
        <v>1.2</v>
      </c>
      <c r="I116">
        <v>0</v>
      </c>
      <c r="J116">
        <v>0</v>
      </c>
      <c r="M116" s="6">
        <v>126</v>
      </c>
      <c r="N116">
        <v>1</v>
      </c>
    </row>
    <row r="117" spans="1:14" x14ac:dyDescent="0.25">
      <c r="A117" s="6">
        <v>116</v>
      </c>
      <c r="D117">
        <v>2</v>
      </c>
      <c r="E117">
        <v>3.8</v>
      </c>
      <c r="F117">
        <v>3.7</v>
      </c>
      <c r="G117">
        <v>3.5</v>
      </c>
      <c r="H117">
        <v>3</v>
      </c>
      <c r="I117">
        <v>1.5</v>
      </c>
      <c r="J117">
        <v>0</v>
      </c>
      <c r="M117" s="6">
        <v>127</v>
      </c>
    </row>
    <row r="118" spans="1:14" x14ac:dyDescent="0.25">
      <c r="A118" s="6">
        <v>117</v>
      </c>
      <c r="D118">
        <v>2</v>
      </c>
      <c r="E118">
        <v>5.3</v>
      </c>
      <c r="F118">
        <v>5.2</v>
      </c>
      <c r="G118">
        <v>5</v>
      </c>
      <c r="H118">
        <v>5</v>
      </c>
      <c r="I118">
        <v>0</v>
      </c>
      <c r="J118">
        <v>82</v>
      </c>
      <c r="M118" s="6">
        <v>128</v>
      </c>
    </row>
    <row r="119" spans="1:14" x14ac:dyDescent="0.25">
      <c r="A119" s="6">
        <v>118</v>
      </c>
      <c r="B119">
        <v>4.3732800000000003</v>
      </c>
      <c r="C119">
        <v>1</v>
      </c>
      <c r="D119">
        <v>1</v>
      </c>
      <c r="E119">
        <v>3.2</v>
      </c>
      <c r="F119">
        <v>3</v>
      </c>
      <c r="G119">
        <v>3.1</v>
      </c>
      <c r="H119">
        <v>3.3</v>
      </c>
      <c r="I119">
        <v>3.3</v>
      </c>
      <c r="J119">
        <v>0</v>
      </c>
      <c r="M119" s="6">
        <v>129</v>
      </c>
    </row>
    <row r="120" spans="1:14" x14ac:dyDescent="0.25">
      <c r="A120" s="6">
        <v>119</v>
      </c>
      <c r="B120">
        <v>2.0955299999999997</v>
      </c>
      <c r="C120">
        <v>1</v>
      </c>
      <c r="D120">
        <v>1</v>
      </c>
      <c r="E120">
        <v>1.3</v>
      </c>
      <c r="F120">
        <v>1.2</v>
      </c>
      <c r="G120">
        <v>1</v>
      </c>
      <c r="H120">
        <v>1</v>
      </c>
      <c r="I120">
        <v>1.1000000000000001</v>
      </c>
      <c r="J120">
        <v>0</v>
      </c>
      <c r="M120" s="6">
        <v>130</v>
      </c>
    </row>
    <row r="121" spans="1:14" x14ac:dyDescent="0.25">
      <c r="A121" s="6">
        <v>120</v>
      </c>
      <c r="B121">
        <v>3.6444000000000001</v>
      </c>
      <c r="C121">
        <v>1</v>
      </c>
      <c r="D121">
        <v>1</v>
      </c>
      <c r="E121">
        <v>3</v>
      </c>
      <c r="F121">
        <v>5.2</v>
      </c>
      <c r="G121">
        <v>4</v>
      </c>
      <c r="H121">
        <v>2.8</v>
      </c>
      <c r="I121">
        <v>3</v>
      </c>
      <c r="J121">
        <v>0</v>
      </c>
      <c r="M121" s="6">
        <v>131</v>
      </c>
    </row>
    <row r="122" spans="1:14" x14ac:dyDescent="0.25">
      <c r="A122" s="6">
        <v>121</v>
      </c>
      <c r="B122">
        <v>3.3710700000000005</v>
      </c>
      <c r="C122">
        <v>1</v>
      </c>
      <c r="D122">
        <v>1</v>
      </c>
      <c r="E122">
        <v>1.5</v>
      </c>
      <c r="F122">
        <v>1.1000000000000001</v>
      </c>
      <c r="G122">
        <v>1</v>
      </c>
      <c r="H122">
        <v>1.3</v>
      </c>
      <c r="I122">
        <v>1.2</v>
      </c>
      <c r="J122">
        <v>0</v>
      </c>
      <c r="M122" s="6">
        <v>132</v>
      </c>
      <c r="N122">
        <v>1</v>
      </c>
    </row>
    <row r="123" spans="1:14" x14ac:dyDescent="0.25">
      <c r="A123" s="6">
        <v>122</v>
      </c>
      <c r="D123">
        <v>1</v>
      </c>
      <c r="E123">
        <v>1.2</v>
      </c>
      <c r="F123">
        <v>1</v>
      </c>
      <c r="G123">
        <v>0.9</v>
      </c>
      <c r="H123">
        <v>1</v>
      </c>
      <c r="I123">
        <v>0.9</v>
      </c>
      <c r="J123">
        <v>0</v>
      </c>
      <c r="M123" s="6">
        <v>133</v>
      </c>
    </row>
    <row r="124" spans="1:14" x14ac:dyDescent="0.25">
      <c r="A124" s="6">
        <v>123</v>
      </c>
      <c r="B124">
        <v>4.7377200000000004</v>
      </c>
      <c r="C124">
        <v>1</v>
      </c>
      <c r="D124">
        <v>1</v>
      </c>
      <c r="E124">
        <v>3.9</v>
      </c>
      <c r="F124">
        <v>3.5</v>
      </c>
      <c r="G124">
        <v>3.5</v>
      </c>
      <c r="H124">
        <v>3.2</v>
      </c>
      <c r="I124">
        <v>3.2</v>
      </c>
      <c r="J124">
        <v>0</v>
      </c>
      <c r="M124" s="6">
        <v>134</v>
      </c>
    </row>
    <row r="125" spans="1:14" x14ac:dyDescent="0.25">
      <c r="A125" s="6">
        <v>124</v>
      </c>
      <c r="D125">
        <v>1</v>
      </c>
      <c r="E125">
        <v>2.2000000000000002</v>
      </c>
      <c r="F125">
        <v>2</v>
      </c>
      <c r="G125">
        <v>1.8</v>
      </c>
      <c r="H125">
        <v>2.2000000000000002</v>
      </c>
      <c r="I125">
        <v>2.2000000000000002</v>
      </c>
      <c r="J125">
        <v>0</v>
      </c>
      <c r="M125" s="6">
        <v>135</v>
      </c>
      <c r="N125">
        <v>1</v>
      </c>
    </row>
    <row r="126" spans="1:14" x14ac:dyDescent="0.25">
      <c r="A126" s="6">
        <v>125</v>
      </c>
      <c r="D126">
        <v>1</v>
      </c>
      <c r="E126">
        <v>1.4</v>
      </c>
      <c r="F126">
        <v>1.4</v>
      </c>
      <c r="G126">
        <v>1.3</v>
      </c>
      <c r="H126">
        <v>1.3</v>
      </c>
      <c r="I126">
        <v>1.3</v>
      </c>
      <c r="J126">
        <v>0</v>
      </c>
      <c r="M126" s="6">
        <v>136</v>
      </c>
      <c r="N126">
        <v>1</v>
      </c>
    </row>
    <row r="127" spans="1:14" x14ac:dyDescent="0.25">
      <c r="A127" s="6">
        <v>126</v>
      </c>
      <c r="B127">
        <v>27.332999999999998</v>
      </c>
      <c r="C127">
        <v>5</v>
      </c>
      <c r="D127">
        <v>1</v>
      </c>
      <c r="E127">
        <v>14.5</v>
      </c>
      <c r="F127">
        <v>15.8</v>
      </c>
      <c r="G127">
        <v>12.5</v>
      </c>
      <c r="H127">
        <v>13.5</v>
      </c>
      <c r="I127">
        <v>13.5</v>
      </c>
      <c r="J127">
        <v>5</v>
      </c>
      <c r="M127" s="6">
        <v>137</v>
      </c>
      <c r="N127">
        <v>1</v>
      </c>
    </row>
    <row r="128" spans="1:14" x14ac:dyDescent="0.25">
      <c r="A128" s="6">
        <v>127</v>
      </c>
      <c r="B128">
        <v>2.3688600000000002</v>
      </c>
      <c r="C128">
        <v>1</v>
      </c>
      <c r="D128">
        <v>1</v>
      </c>
      <c r="E128">
        <v>1.6</v>
      </c>
      <c r="F128">
        <v>2.1</v>
      </c>
      <c r="G128">
        <v>2.4</v>
      </c>
      <c r="H128">
        <v>1.5</v>
      </c>
      <c r="I128">
        <v>2</v>
      </c>
      <c r="J128">
        <v>1</v>
      </c>
      <c r="M128" s="6">
        <v>138</v>
      </c>
    </row>
    <row r="129" spans="1:14" x14ac:dyDescent="0.25">
      <c r="A129" s="6">
        <v>128</v>
      </c>
      <c r="D129">
        <v>1</v>
      </c>
      <c r="E129">
        <v>1.3</v>
      </c>
      <c r="F129">
        <v>1.6</v>
      </c>
      <c r="G129">
        <v>1.4</v>
      </c>
      <c r="H129">
        <v>1.7999999999999998</v>
      </c>
      <c r="I129">
        <v>0</v>
      </c>
      <c r="J129">
        <v>2</v>
      </c>
      <c r="M129" s="6">
        <v>139</v>
      </c>
    </row>
    <row r="130" spans="1:14" x14ac:dyDescent="0.25">
      <c r="A130" s="6">
        <v>129</v>
      </c>
      <c r="B130">
        <v>1.00221</v>
      </c>
      <c r="C130">
        <v>1</v>
      </c>
      <c r="E130">
        <v>0.8</v>
      </c>
      <c r="F130">
        <v>1.1000000000000001</v>
      </c>
      <c r="G130">
        <v>1.1000000000000001</v>
      </c>
      <c r="H130">
        <v>0.9</v>
      </c>
      <c r="I130">
        <v>0.9</v>
      </c>
      <c r="J130">
        <v>1</v>
      </c>
      <c r="M130" s="6">
        <v>140</v>
      </c>
      <c r="N130">
        <v>1</v>
      </c>
    </row>
    <row r="131" spans="1:14" x14ac:dyDescent="0.25">
      <c r="A131" s="6">
        <v>130</v>
      </c>
      <c r="D131">
        <v>1</v>
      </c>
      <c r="E131">
        <v>2.1</v>
      </c>
      <c r="F131">
        <v>2</v>
      </c>
      <c r="G131">
        <v>2</v>
      </c>
      <c r="H131">
        <v>1.8</v>
      </c>
      <c r="I131">
        <v>0</v>
      </c>
      <c r="J131">
        <v>0</v>
      </c>
      <c r="M131" s="6">
        <v>141</v>
      </c>
    </row>
    <row r="132" spans="1:14" x14ac:dyDescent="0.25">
      <c r="A132" s="6">
        <v>131</v>
      </c>
      <c r="D132">
        <v>1</v>
      </c>
      <c r="E132">
        <v>2.9</v>
      </c>
      <c r="F132">
        <v>2.7</v>
      </c>
      <c r="G132">
        <v>2.5</v>
      </c>
      <c r="H132">
        <v>2.5</v>
      </c>
      <c r="I132">
        <v>2.5</v>
      </c>
      <c r="J132">
        <v>2</v>
      </c>
      <c r="M132" s="6">
        <v>142</v>
      </c>
      <c r="N132">
        <v>1</v>
      </c>
    </row>
    <row r="133" spans="1:14" x14ac:dyDescent="0.25">
      <c r="A133" s="6">
        <v>132</v>
      </c>
      <c r="B133">
        <v>3.46218</v>
      </c>
      <c r="C133">
        <v>1</v>
      </c>
      <c r="D133">
        <v>1</v>
      </c>
      <c r="E133">
        <v>1.6</v>
      </c>
      <c r="F133">
        <v>1</v>
      </c>
      <c r="G133">
        <v>0.9</v>
      </c>
      <c r="H133">
        <v>1</v>
      </c>
      <c r="I133">
        <v>0</v>
      </c>
      <c r="J133">
        <v>0</v>
      </c>
      <c r="M133" s="6">
        <v>143</v>
      </c>
    </row>
    <row r="134" spans="1:14" x14ac:dyDescent="0.25">
      <c r="A134" s="6">
        <v>133</v>
      </c>
      <c r="D134">
        <v>1</v>
      </c>
      <c r="E134">
        <v>22.5</v>
      </c>
      <c r="F134">
        <v>18.5</v>
      </c>
      <c r="G134">
        <v>13.5</v>
      </c>
      <c r="H134">
        <v>12.5</v>
      </c>
      <c r="I134">
        <v>12</v>
      </c>
      <c r="J134">
        <v>0</v>
      </c>
      <c r="M134" s="6">
        <v>144</v>
      </c>
      <c r="N134">
        <v>1</v>
      </c>
    </row>
    <row r="135" spans="1:14" x14ac:dyDescent="0.25">
      <c r="A135" s="6">
        <v>134</v>
      </c>
      <c r="B135">
        <v>3.0066300000000004</v>
      </c>
      <c r="C135">
        <v>3</v>
      </c>
      <c r="D135">
        <v>1</v>
      </c>
      <c r="E135">
        <v>2.6</v>
      </c>
      <c r="F135">
        <v>5.3</v>
      </c>
      <c r="G135">
        <v>3.9</v>
      </c>
      <c r="H135">
        <v>4.8</v>
      </c>
      <c r="I135">
        <v>4.8</v>
      </c>
      <c r="J135">
        <v>3</v>
      </c>
      <c r="M135" s="6">
        <v>145</v>
      </c>
    </row>
    <row r="136" spans="1:14" x14ac:dyDescent="0.25">
      <c r="A136" s="6">
        <v>135</v>
      </c>
      <c r="D136">
        <v>1</v>
      </c>
      <c r="E136">
        <v>2.1</v>
      </c>
      <c r="F136">
        <v>1.9</v>
      </c>
      <c r="G136">
        <v>1.8</v>
      </c>
      <c r="H136">
        <v>2</v>
      </c>
      <c r="I136">
        <v>1.6</v>
      </c>
      <c r="J136">
        <v>0</v>
      </c>
      <c r="M136" s="6">
        <v>146</v>
      </c>
    </row>
    <row r="137" spans="1:14" x14ac:dyDescent="0.25">
      <c r="A137" s="6">
        <v>136</v>
      </c>
      <c r="D137">
        <v>1</v>
      </c>
      <c r="E137">
        <v>6.8</v>
      </c>
      <c r="F137">
        <v>6.5</v>
      </c>
      <c r="G137">
        <v>5.8</v>
      </c>
      <c r="H137">
        <v>5.5</v>
      </c>
      <c r="I137">
        <v>5.2</v>
      </c>
      <c r="J137">
        <v>0</v>
      </c>
      <c r="M137" s="6">
        <v>147</v>
      </c>
    </row>
    <row r="138" spans="1:14" x14ac:dyDescent="0.25">
      <c r="A138" s="6">
        <v>137</v>
      </c>
      <c r="D138">
        <v>1</v>
      </c>
      <c r="E138">
        <v>1.3</v>
      </c>
      <c r="F138">
        <v>1.4</v>
      </c>
      <c r="G138">
        <v>1.4</v>
      </c>
      <c r="H138">
        <v>1.5</v>
      </c>
      <c r="I138">
        <v>1.5</v>
      </c>
      <c r="J138">
        <v>0</v>
      </c>
      <c r="M138" s="6">
        <v>148</v>
      </c>
      <c r="N138">
        <v>1</v>
      </c>
    </row>
    <row r="139" spans="1:14" x14ac:dyDescent="0.25">
      <c r="A139" s="6">
        <v>138</v>
      </c>
      <c r="D139">
        <v>1</v>
      </c>
      <c r="E139">
        <v>1.5</v>
      </c>
      <c r="F139">
        <v>1.5</v>
      </c>
      <c r="G139">
        <v>1.6</v>
      </c>
      <c r="H139">
        <v>1.8</v>
      </c>
      <c r="I139">
        <v>0</v>
      </c>
      <c r="J139">
        <v>0</v>
      </c>
      <c r="M139" s="6">
        <v>149</v>
      </c>
      <c r="N139">
        <v>1</v>
      </c>
    </row>
    <row r="140" spans="1:14" x14ac:dyDescent="0.25">
      <c r="A140" s="6">
        <v>139</v>
      </c>
      <c r="B140">
        <v>0.91110000000000002</v>
      </c>
      <c r="C140">
        <v>1</v>
      </c>
      <c r="D140">
        <v>1</v>
      </c>
      <c r="E140">
        <v>2.2000000000000002</v>
      </c>
      <c r="F140">
        <v>2</v>
      </c>
      <c r="G140">
        <v>1.9</v>
      </c>
      <c r="H140">
        <v>2.4</v>
      </c>
      <c r="I140">
        <v>2.7</v>
      </c>
      <c r="J140">
        <v>1</v>
      </c>
      <c r="M140" s="6">
        <v>150</v>
      </c>
      <c r="N140">
        <v>1</v>
      </c>
    </row>
    <row r="141" spans="1:14" x14ac:dyDescent="0.25">
      <c r="A141" s="6">
        <v>140</v>
      </c>
      <c r="D141">
        <v>2</v>
      </c>
      <c r="E141">
        <v>2.6</v>
      </c>
      <c r="F141">
        <v>2.2000000000000002</v>
      </c>
      <c r="G141">
        <v>2.1</v>
      </c>
      <c r="H141">
        <v>2.2000000000000002</v>
      </c>
      <c r="I141">
        <v>2</v>
      </c>
      <c r="J141">
        <v>19</v>
      </c>
      <c r="M141" s="6">
        <v>151</v>
      </c>
      <c r="N141">
        <v>1</v>
      </c>
    </row>
    <row r="142" spans="1:14" x14ac:dyDescent="0.25">
      <c r="A142" s="6">
        <v>141</v>
      </c>
      <c r="D142">
        <v>1</v>
      </c>
      <c r="E142">
        <v>1.1000000000000001</v>
      </c>
      <c r="F142">
        <v>0.8</v>
      </c>
      <c r="G142">
        <v>0.6</v>
      </c>
      <c r="H142">
        <v>0.7</v>
      </c>
      <c r="I142">
        <v>0</v>
      </c>
      <c r="J142">
        <v>0</v>
      </c>
      <c r="M142" s="6">
        <v>152</v>
      </c>
    </row>
    <row r="143" spans="1:14" x14ac:dyDescent="0.25">
      <c r="A143" s="6">
        <v>142</v>
      </c>
      <c r="B143">
        <v>2.0955299999999997</v>
      </c>
      <c r="C143">
        <v>1</v>
      </c>
      <c r="D143">
        <v>1</v>
      </c>
      <c r="E143">
        <v>3.7</v>
      </c>
      <c r="F143">
        <v>3.5</v>
      </c>
      <c r="G143">
        <v>3.4</v>
      </c>
      <c r="H143">
        <v>3.3</v>
      </c>
      <c r="I143">
        <v>3.2</v>
      </c>
      <c r="J143">
        <v>0</v>
      </c>
      <c r="M143" s="6">
        <v>153</v>
      </c>
      <c r="N143">
        <v>1</v>
      </c>
    </row>
    <row r="144" spans="1:14" x14ac:dyDescent="0.25">
      <c r="A144" s="6">
        <v>143</v>
      </c>
      <c r="D144">
        <v>1</v>
      </c>
      <c r="E144">
        <v>1.2</v>
      </c>
      <c r="F144">
        <v>1.2</v>
      </c>
      <c r="G144">
        <v>1.2</v>
      </c>
      <c r="H144">
        <v>1.2</v>
      </c>
      <c r="I144">
        <v>1</v>
      </c>
      <c r="J144">
        <v>0</v>
      </c>
      <c r="M144" s="6">
        <v>155</v>
      </c>
      <c r="N144">
        <v>1</v>
      </c>
    </row>
    <row r="145" spans="1:14" x14ac:dyDescent="0.25">
      <c r="A145" s="6">
        <v>144</v>
      </c>
      <c r="B145">
        <v>1.0933200000000001</v>
      </c>
      <c r="C145">
        <v>1</v>
      </c>
      <c r="D145">
        <v>1</v>
      </c>
      <c r="E145">
        <v>1.3</v>
      </c>
      <c r="F145">
        <v>1.6</v>
      </c>
      <c r="G145">
        <v>1.8</v>
      </c>
      <c r="H145">
        <v>2.2999999999999998</v>
      </c>
      <c r="I145">
        <v>2.5</v>
      </c>
      <c r="J145">
        <v>0</v>
      </c>
      <c r="M145" s="6">
        <v>156</v>
      </c>
      <c r="N145">
        <v>1</v>
      </c>
    </row>
    <row r="146" spans="1:14" x14ac:dyDescent="0.25">
      <c r="A146" s="6">
        <v>145</v>
      </c>
      <c r="B146">
        <v>17.766450000000003</v>
      </c>
      <c r="C146">
        <v>4</v>
      </c>
      <c r="D146">
        <v>4</v>
      </c>
      <c r="E146">
        <v>23.5</v>
      </c>
      <c r="F146">
        <v>30.8</v>
      </c>
      <c r="G146">
        <v>31.7</v>
      </c>
      <c r="H146">
        <v>25.700000000000003</v>
      </c>
      <c r="I146">
        <v>25.200000000000003</v>
      </c>
      <c r="J146">
        <v>0</v>
      </c>
      <c r="M146" s="6">
        <v>157</v>
      </c>
    </row>
    <row r="147" spans="1:14" x14ac:dyDescent="0.25">
      <c r="A147" s="6">
        <v>146</v>
      </c>
      <c r="B147">
        <v>4.5555000000000003</v>
      </c>
      <c r="C147">
        <v>2</v>
      </c>
      <c r="D147">
        <v>1</v>
      </c>
      <c r="E147">
        <v>6</v>
      </c>
      <c r="F147">
        <v>11</v>
      </c>
      <c r="G147">
        <v>5.7</v>
      </c>
      <c r="H147">
        <v>3.5</v>
      </c>
      <c r="I147">
        <v>2.9</v>
      </c>
      <c r="J147">
        <v>2</v>
      </c>
      <c r="M147" s="6">
        <v>158</v>
      </c>
    </row>
    <row r="148" spans="1:14" x14ac:dyDescent="0.25">
      <c r="A148" s="6">
        <v>147</v>
      </c>
      <c r="D148">
        <v>1</v>
      </c>
      <c r="E148">
        <v>1</v>
      </c>
      <c r="F148">
        <v>0</v>
      </c>
      <c r="G148">
        <v>0</v>
      </c>
      <c r="H148">
        <v>0</v>
      </c>
      <c r="I148">
        <v>0</v>
      </c>
      <c r="J148">
        <v>0</v>
      </c>
      <c r="M148" s="6">
        <v>159</v>
      </c>
      <c r="N148">
        <v>1</v>
      </c>
    </row>
    <row r="149" spans="1:14" x14ac:dyDescent="0.25">
      <c r="A149" s="6">
        <v>148</v>
      </c>
      <c r="B149">
        <v>4.4643900000000007</v>
      </c>
      <c r="C149">
        <v>1</v>
      </c>
      <c r="D149">
        <v>1</v>
      </c>
      <c r="E149">
        <v>2.9</v>
      </c>
      <c r="F149">
        <v>3.4</v>
      </c>
      <c r="G149">
        <v>3</v>
      </c>
      <c r="H149">
        <v>3.2</v>
      </c>
      <c r="I149">
        <v>3.5</v>
      </c>
      <c r="J149">
        <v>0</v>
      </c>
      <c r="M149" s="6">
        <v>160</v>
      </c>
      <c r="N149">
        <v>1</v>
      </c>
    </row>
    <row r="150" spans="1:14" x14ac:dyDescent="0.25">
      <c r="A150" s="6">
        <v>149</v>
      </c>
      <c r="D150">
        <v>1</v>
      </c>
      <c r="E150">
        <v>1.8</v>
      </c>
      <c r="F150">
        <v>1.2</v>
      </c>
      <c r="G150">
        <v>0.8</v>
      </c>
      <c r="H150">
        <v>0.8</v>
      </c>
      <c r="I150">
        <v>0.7</v>
      </c>
      <c r="J150">
        <v>0</v>
      </c>
      <c r="M150" s="6">
        <v>161</v>
      </c>
    </row>
    <row r="151" spans="1:14" x14ac:dyDescent="0.25">
      <c r="A151" s="6">
        <v>150</v>
      </c>
      <c r="D151">
        <v>1</v>
      </c>
      <c r="E151">
        <v>1.5</v>
      </c>
      <c r="F151">
        <v>1.5</v>
      </c>
      <c r="G151">
        <v>1.5</v>
      </c>
      <c r="H151">
        <v>1.1000000000000001</v>
      </c>
      <c r="I151">
        <v>1.1000000000000001</v>
      </c>
      <c r="J151">
        <v>0</v>
      </c>
      <c r="M151" s="6">
        <v>162</v>
      </c>
      <c r="N151">
        <v>1</v>
      </c>
    </row>
    <row r="152" spans="1:14" x14ac:dyDescent="0.25">
      <c r="A152" s="6">
        <v>151</v>
      </c>
      <c r="B152">
        <v>42.91281</v>
      </c>
      <c r="C152">
        <v>1</v>
      </c>
      <c r="D152">
        <v>1</v>
      </c>
      <c r="E152">
        <v>36</v>
      </c>
      <c r="F152">
        <v>33.5</v>
      </c>
      <c r="G152">
        <v>30</v>
      </c>
      <c r="H152">
        <v>27.5</v>
      </c>
      <c r="I152">
        <v>25</v>
      </c>
      <c r="J152">
        <v>0</v>
      </c>
      <c r="M152" s="6">
        <v>163</v>
      </c>
    </row>
    <row r="153" spans="1:14" x14ac:dyDescent="0.25">
      <c r="A153" s="6">
        <v>152</v>
      </c>
      <c r="D153">
        <v>1</v>
      </c>
      <c r="E153">
        <v>2.2000000000000002</v>
      </c>
      <c r="F153">
        <v>2</v>
      </c>
      <c r="G153">
        <v>2</v>
      </c>
      <c r="H153">
        <v>2</v>
      </c>
      <c r="I153">
        <v>2</v>
      </c>
      <c r="J153">
        <v>1</v>
      </c>
      <c r="M153" s="6">
        <v>164</v>
      </c>
    </row>
    <row r="154" spans="1:14" x14ac:dyDescent="0.25">
      <c r="A154" s="6">
        <v>153</v>
      </c>
      <c r="D154">
        <v>1</v>
      </c>
      <c r="E154">
        <v>3.8</v>
      </c>
      <c r="F154">
        <v>4</v>
      </c>
      <c r="G154">
        <v>4</v>
      </c>
      <c r="H154">
        <v>2.4</v>
      </c>
      <c r="I154">
        <v>2.4</v>
      </c>
      <c r="J154">
        <v>0</v>
      </c>
      <c r="M154" s="6">
        <v>165</v>
      </c>
    </row>
    <row r="155" spans="1:14" x14ac:dyDescent="0.25">
      <c r="A155" s="6">
        <v>154</v>
      </c>
      <c r="D155">
        <v>1</v>
      </c>
      <c r="E155">
        <v>2.4</v>
      </c>
      <c r="F155">
        <v>2.4</v>
      </c>
      <c r="G155">
        <v>2.2000000000000002</v>
      </c>
      <c r="H155">
        <v>2.2000000000000002</v>
      </c>
      <c r="I155">
        <v>2.2000000000000002</v>
      </c>
      <c r="J155">
        <v>0</v>
      </c>
      <c r="M155" s="6">
        <v>167</v>
      </c>
    </row>
    <row r="156" spans="1:14" x14ac:dyDescent="0.25">
      <c r="A156" s="6">
        <v>155</v>
      </c>
      <c r="B156">
        <v>11.02431</v>
      </c>
      <c r="C156">
        <v>2</v>
      </c>
      <c r="D156">
        <v>1</v>
      </c>
      <c r="E156">
        <v>4.5</v>
      </c>
      <c r="F156">
        <v>3.9</v>
      </c>
      <c r="G156">
        <v>3.6</v>
      </c>
      <c r="H156">
        <v>3.8</v>
      </c>
      <c r="I156">
        <v>4</v>
      </c>
      <c r="J156">
        <v>2</v>
      </c>
      <c r="M156" s="6">
        <v>168</v>
      </c>
      <c r="N156">
        <v>1</v>
      </c>
    </row>
    <row r="157" spans="1:14" x14ac:dyDescent="0.25">
      <c r="A157" s="6">
        <v>156</v>
      </c>
      <c r="D157">
        <v>1</v>
      </c>
      <c r="E157">
        <v>2.6</v>
      </c>
      <c r="F157">
        <v>10.9</v>
      </c>
      <c r="G157">
        <v>6.2</v>
      </c>
      <c r="H157">
        <v>3</v>
      </c>
      <c r="I157">
        <v>1.5</v>
      </c>
      <c r="J157">
        <v>0</v>
      </c>
      <c r="M157" s="6">
        <v>169</v>
      </c>
      <c r="N157">
        <v>1</v>
      </c>
    </row>
    <row r="158" spans="1:14" x14ac:dyDescent="0.25">
      <c r="A158" s="6">
        <v>157</v>
      </c>
      <c r="B158">
        <v>3.0066300000000004</v>
      </c>
      <c r="C158">
        <v>2</v>
      </c>
      <c r="D158">
        <v>1</v>
      </c>
      <c r="E158">
        <v>1.4</v>
      </c>
      <c r="F158">
        <v>1.3</v>
      </c>
      <c r="G158">
        <v>1.3</v>
      </c>
      <c r="H158">
        <v>1.4</v>
      </c>
      <c r="I158">
        <v>1.2</v>
      </c>
      <c r="J158">
        <v>2</v>
      </c>
      <c r="M158" s="6">
        <v>170</v>
      </c>
      <c r="N158">
        <v>1</v>
      </c>
    </row>
    <row r="159" spans="1:14" x14ac:dyDescent="0.25">
      <c r="A159" s="6">
        <v>158</v>
      </c>
      <c r="D159">
        <v>1</v>
      </c>
      <c r="E159">
        <v>5.8</v>
      </c>
      <c r="F159">
        <v>7.8</v>
      </c>
      <c r="G159">
        <v>6.2</v>
      </c>
      <c r="H159">
        <v>5</v>
      </c>
      <c r="I159">
        <v>0</v>
      </c>
      <c r="J159">
        <v>0</v>
      </c>
      <c r="M159" s="6">
        <v>171</v>
      </c>
      <c r="N159">
        <v>1</v>
      </c>
    </row>
    <row r="160" spans="1:14" x14ac:dyDescent="0.25">
      <c r="A160" s="6">
        <v>159</v>
      </c>
      <c r="B160">
        <v>2.3688600000000002</v>
      </c>
      <c r="C160">
        <v>2</v>
      </c>
      <c r="D160">
        <v>1</v>
      </c>
      <c r="E160">
        <v>2.4</v>
      </c>
      <c r="F160">
        <v>2.7</v>
      </c>
      <c r="G160">
        <v>1.9</v>
      </c>
      <c r="H160">
        <v>2.4</v>
      </c>
      <c r="I160">
        <v>2.1</v>
      </c>
      <c r="J160">
        <v>3</v>
      </c>
      <c r="M160" s="6">
        <v>172</v>
      </c>
      <c r="N160">
        <v>1</v>
      </c>
    </row>
    <row r="161" spans="1:14" x14ac:dyDescent="0.25">
      <c r="A161" s="6">
        <v>160</v>
      </c>
      <c r="B161">
        <v>1.0933200000000001</v>
      </c>
      <c r="C161">
        <v>1</v>
      </c>
      <c r="D161">
        <v>1</v>
      </c>
      <c r="E161">
        <v>2</v>
      </c>
      <c r="F161">
        <v>1.5</v>
      </c>
      <c r="G161">
        <v>0.9</v>
      </c>
      <c r="H161">
        <v>1</v>
      </c>
      <c r="I161">
        <v>1</v>
      </c>
      <c r="J161">
        <v>0</v>
      </c>
      <c r="M161" s="6">
        <v>173</v>
      </c>
      <c r="N161">
        <v>1</v>
      </c>
    </row>
    <row r="162" spans="1:14" x14ac:dyDescent="0.25">
      <c r="A162" s="6">
        <v>161</v>
      </c>
      <c r="D162">
        <v>1</v>
      </c>
      <c r="E162">
        <v>5.8</v>
      </c>
      <c r="F162">
        <v>5.3</v>
      </c>
      <c r="G162">
        <v>5</v>
      </c>
      <c r="H162">
        <v>4.8</v>
      </c>
      <c r="I162">
        <v>4.5</v>
      </c>
      <c r="J162">
        <v>0</v>
      </c>
      <c r="M162" s="6">
        <v>174</v>
      </c>
      <c r="N162">
        <v>1</v>
      </c>
    </row>
    <row r="163" spans="1:14" x14ac:dyDescent="0.25">
      <c r="A163" s="6">
        <v>162</v>
      </c>
      <c r="B163">
        <v>5.9221500000000002</v>
      </c>
      <c r="C163">
        <v>1</v>
      </c>
      <c r="D163">
        <v>1</v>
      </c>
      <c r="E163">
        <v>2.4</v>
      </c>
      <c r="F163">
        <v>2.2000000000000002</v>
      </c>
      <c r="G163">
        <v>2.1</v>
      </c>
      <c r="H163">
        <v>2</v>
      </c>
      <c r="I163">
        <v>1.9</v>
      </c>
      <c r="J163">
        <v>0</v>
      </c>
      <c r="M163" s="6">
        <v>175</v>
      </c>
    </row>
    <row r="164" spans="1:14" x14ac:dyDescent="0.25">
      <c r="A164" s="6">
        <v>163</v>
      </c>
      <c r="B164">
        <v>1.9133100000000001</v>
      </c>
      <c r="C164">
        <v>2</v>
      </c>
      <c r="E164">
        <v>1</v>
      </c>
      <c r="F164">
        <v>1.6</v>
      </c>
      <c r="G164">
        <v>1.9</v>
      </c>
      <c r="H164">
        <v>1.9</v>
      </c>
      <c r="I164">
        <v>1.6</v>
      </c>
      <c r="J164">
        <v>2</v>
      </c>
      <c r="M164" s="6">
        <v>176</v>
      </c>
    </row>
    <row r="165" spans="1:14" x14ac:dyDescent="0.25">
      <c r="A165" s="6">
        <v>164</v>
      </c>
      <c r="B165">
        <v>9.0198900000000002</v>
      </c>
      <c r="C165">
        <v>1</v>
      </c>
      <c r="D165">
        <v>1</v>
      </c>
      <c r="E165">
        <v>7.5</v>
      </c>
      <c r="F165">
        <v>6.8</v>
      </c>
      <c r="G165">
        <v>5.5</v>
      </c>
      <c r="H165">
        <v>5.7</v>
      </c>
      <c r="I165">
        <v>5.5</v>
      </c>
      <c r="J165">
        <v>0</v>
      </c>
      <c r="M165" s="6">
        <v>177</v>
      </c>
      <c r="N165">
        <v>1</v>
      </c>
    </row>
    <row r="166" spans="1:14" x14ac:dyDescent="0.25">
      <c r="A166" s="6">
        <v>165</v>
      </c>
      <c r="B166">
        <v>0.91110000000000002</v>
      </c>
      <c r="C166">
        <v>1</v>
      </c>
      <c r="D166">
        <v>1</v>
      </c>
      <c r="E166">
        <v>1.2</v>
      </c>
      <c r="F166">
        <v>1.4</v>
      </c>
      <c r="G166">
        <v>1.4</v>
      </c>
      <c r="H166">
        <v>1</v>
      </c>
      <c r="I166">
        <v>0.9</v>
      </c>
      <c r="J166">
        <v>0</v>
      </c>
      <c r="M166" s="6">
        <v>178</v>
      </c>
      <c r="N166">
        <v>1</v>
      </c>
    </row>
    <row r="167" spans="1:14" x14ac:dyDescent="0.25">
      <c r="A167" s="6">
        <v>166</v>
      </c>
      <c r="D167">
        <v>1</v>
      </c>
      <c r="E167">
        <v>2</v>
      </c>
      <c r="F167">
        <v>2</v>
      </c>
      <c r="G167">
        <v>1.7</v>
      </c>
      <c r="H167">
        <v>1.5</v>
      </c>
      <c r="I167">
        <v>0</v>
      </c>
      <c r="J167">
        <v>0</v>
      </c>
      <c r="M167" s="6">
        <v>179</v>
      </c>
    </row>
    <row r="168" spans="1:14" x14ac:dyDescent="0.25">
      <c r="A168" s="6">
        <v>167</v>
      </c>
      <c r="B168">
        <v>9.2932199999999998</v>
      </c>
      <c r="C168">
        <v>4</v>
      </c>
      <c r="D168">
        <v>1</v>
      </c>
      <c r="E168">
        <v>15.100000000000001</v>
      </c>
      <c r="F168">
        <v>15.100000000000001</v>
      </c>
      <c r="G168">
        <v>14.899999999999999</v>
      </c>
      <c r="H168">
        <v>23</v>
      </c>
      <c r="I168">
        <v>15.9</v>
      </c>
      <c r="J168">
        <v>7</v>
      </c>
      <c r="M168" s="6">
        <v>180</v>
      </c>
    </row>
    <row r="169" spans="1:14" x14ac:dyDescent="0.25">
      <c r="A169" s="6">
        <v>168</v>
      </c>
      <c r="B169">
        <v>6.2865900000000003</v>
      </c>
      <c r="C169">
        <v>1</v>
      </c>
      <c r="D169">
        <v>1</v>
      </c>
      <c r="E169">
        <v>4.5</v>
      </c>
      <c r="F169">
        <v>6.9</v>
      </c>
      <c r="G169">
        <v>4</v>
      </c>
      <c r="H169">
        <v>2.2999999999999998</v>
      </c>
      <c r="I169">
        <v>2.1</v>
      </c>
      <c r="J169">
        <v>0</v>
      </c>
      <c r="M169" s="6">
        <v>181</v>
      </c>
    </row>
    <row r="170" spans="1:14" x14ac:dyDescent="0.25">
      <c r="A170" s="6">
        <v>169</v>
      </c>
      <c r="B170">
        <v>6.0132600000000007</v>
      </c>
      <c r="C170">
        <v>2</v>
      </c>
      <c r="D170">
        <v>1</v>
      </c>
      <c r="E170">
        <v>4.7</v>
      </c>
      <c r="F170">
        <v>5.0999999999999996</v>
      </c>
      <c r="G170">
        <v>5.3</v>
      </c>
      <c r="H170">
        <v>5</v>
      </c>
      <c r="I170">
        <v>5</v>
      </c>
      <c r="J170">
        <v>4</v>
      </c>
      <c r="M170" s="6">
        <v>182</v>
      </c>
    </row>
    <row r="171" spans="1:14" x14ac:dyDescent="0.25">
      <c r="A171" s="6">
        <v>170</v>
      </c>
      <c r="D171">
        <v>1</v>
      </c>
      <c r="E171">
        <v>1.2</v>
      </c>
      <c r="F171">
        <v>1</v>
      </c>
      <c r="G171">
        <v>1.1000000000000001</v>
      </c>
      <c r="H171">
        <v>1.1000000000000001</v>
      </c>
      <c r="I171">
        <v>1.1000000000000001</v>
      </c>
      <c r="J171">
        <v>0</v>
      </c>
      <c r="M171" s="6">
        <v>184</v>
      </c>
    </row>
    <row r="172" spans="1:14" x14ac:dyDescent="0.25">
      <c r="A172" s="6">
        <v>171</v>
      </c>
      <c r="B172">
        <v>3.0977399999999999</v>
      </c>
      <c r="C172">
        <v>2</v>
      </c>
      <c r="D172">
        <v>1</v>
      </c>
      <c r="E172">
        <v>4</v>
      </c>
      <c r="F172">
        <v>3.2</v>
      </c>
      <c r="G172">
        <v>2.4</v>
      </c>
      <c r="H172">
        <v>3.4</v>
      </c>
      <c r="I172">
        <v>3</v>
      </c>
      <c r="J172">
        <v>3</v>
      </c>
      <c r="M172" s="6">
        <v>185</v>
      </c>
    </row>
    <row r="173" spans="1:14" x14ac:dyDescent="0.25">
      <c r="A173" s="6">
        <v>172</v>
      </c>
      <c r="D173">
        <v>1</v>
      </c>
      <c r="E173">
        <v>1</v>
      </c>
      <c r="F173">
        <v>1</v>
      </c>
      <c r="G173">
        <v>1.2</v>
      </c>
      <c r="H173">
        <v>1</v>
      </c>
      <c r="I173">
        <v>0</v>
      </c>
      <c r="J173">
        <v>0</v>
      </c>
      <c r="M173" s="6">
        <v>186</v>
      </c>
    </row>
    <row r="174" spans="1:14" x14ac:dyDescent="0.25">
      <c r="A174" s="6">
        <v>173</v>
      </c>
      <c r="B174">
        <v>4.9199400000000004</v>
      </c>
      <c r="C174">
        <v>3</v>
      </c>
      <c r="D174">
        <v>1</v>
      </c>
      <c r="E174">
        <v>3</v>
      </c>
      <c r="F174">
        <v>2.5</v>
      </c>
      <c r="G174">
        <v>2.1</v>
      </c>
      <c r="H174">
        <v>2.4</v>
      </c>
      <c r="I174">
        <v>2.4</v>
      </c>
      <c r="J174">
        <v>3</v>
      </c>
      <c r="M174" s="6">
        <v>187</v>
      </c>
    </row>
    <row r="175" spans="1:14" x14ac:dyDescent="0.25">
      <c r="A175" s="6">
        <v>174</v>
      </c>
      <c r="B175">
        <v>3.0066299999999999</v>
      </c>
      <c r="C175">
        <v>1</v>
      </c>
      <c r="D175">
        <v>1</v>
      </c>
      <c r="E175">
        <v>2.4</v>
      </c>
      <c r="F175">
        <v>3.1</v>
      </c>
      <c r="G175">
        <v>3.5</v>
      </c>
      <c r="H175">
        <v>2.9</v>
      </c>
      <c r="I175">
        <v>4</v>
      </c>
      <c r="J175">
        <v>0</v>
      </c>
      <c r="M175" s="6">
        <v>189</v>
      </c>
    </row>
    <row r="176" spans="1:14" x14ac:dyDescent="0.25">
      <c r="A176" s="6">
        <v>175</v>
      </c>
      <c r="B176">
        <v>1.3666499999999999</v>
      </c>
      <c r="C176">
        <v>1</v>
      </c>
      <c r="F176">
        <v>0</v>
      </c>
      <c r="G176">
        <v>0</v>
      </c>
      <c r="H176">
        <v>0</v>
      </c>
      <c r="I176">
        <v>0</v>
      </c>
      <c r="J176">
        <v>1</v>
      </c>
      <c r="M176" s="6">
        <v>191</v>
      </c>
    </row>
    <row r="177" spans="1:16" x14ac:dyDescent="0.25">
      <c r="A177" s="6">
        <v>176</v>
      </c>
      <c r="D177">
        <v>1</v>
      </c>
      <c r="E177">
        <v>3.2</v>
      </c>
      <c r="F177">
        <v>2.1</v>
      </c>
      <c r="G177">
        <v>2.1</v>
      </c>
      <c r="H177">
        <v>2.3000000000000003</v>
      </c>
      <c r="I177">
        <v>0</v>
      </c>
      <c r="J177">
        <v>0</v>
      </c>
      <c r="M177" s="6">
        <v>192</v>
      </c>
      <c r="N177">
        <v>1</v>
      </c>
    </row>
    <row r="178" spans="1:16" x14ac:dyDescent="0.25">
      <c r="A178" s="6">
        <v>177</v>
      </c>
      <c r="D178">
        <v>2</v>
      </c>
      <c r="E178">
        <v>2.5</v>
      </c>
      <c r="F178">
        <v>2</v>
      </c>
      <c r="G178">
        <v>0</v>
      </c>
      <c r="H178">
        <v>0</v>
      </c>
      <c r="I178">
        <v>0</v>
      </c>
      <c r="J178">
        <v>6</v>
      </c>
      <c r="M178" s="6">
        <v>193</v>
      </c>
      <c r="N178">
        <v>1</v>
      </c>
    </row>
    <row r="179" spans="1:16" x14ac:dyDescent="0.25">
      <c r="A179" s="6">
        <v>178</v>
      </c>
      <c r="D179">
        <v>1</v>
      </c>
      <c r="E179">
        <v>2</v>
      </c>
      <c r="F179">
        <v>1.8</v>
      </c>
      <c r="G179">
        <v>1.1000000000000001</v>
      </c>
      <c r="H179">
        <v>1.2</v>
      </c>
      <c r="I179">
        <v>1</v>
      </c>
      <c r="J179">
        <v>0</v>
      </c>
      <c r="M179" s="6">
        <v>194</v>
      </c>
    </row>
    <row r="180" spans="1:16" x14ac:dyDescent="0.25">
      <c r="A180" s="6">
        <v>179</v>
      </c>
      <c r="B180">
        <v>8.8376699999999992</v>
      </c>
      <c r="C180">
        <v>3</v>
      </c>
      <c r="D180">
        <v>1</v>
      </c>
      <c r="E180">
        <v>4</v>
      </c>
      <c r="F180">
        <v>3.9</v>
      </c>
      <c r="G180">
        <v>3.7</v>
      </c>
      <c r="H180">
        <v>3.7</v>
      </c>
      <c r="I180">
        <v>3.5</v>
      </c>
      <c r="J180">
        <v>3</v>
      </c>
      <c r="M180" s="6">
        <v>195</v>
      </c>
      <c r="N180">
        <v>1</v>
      </c>
    </row>
    <row r="181" spans="1:16" x14ac:dyDescent="0.25">
      <c r="A181" s="6">
        <v>180</v>
      </c>
      <c r="D181">
        <v>1</v>
      </c>
      <c r="E181">
        <v>2</v>
      </c>
      <c r="F181">
        <v>1.8</v>
      </c>
      <c r="G181">
        <v>2</v>
      </c>
      <c r="H181">
        <v>2.2999999999999998</v>
      </c>
      <c r="I181">
        <v>2.5</v>
      </c>
      <c r="J181">
        <v>0</v>
      </c>
    </row>
    <row r="182" spans="1:16" x14ac:dyDescent="0.25">
      <c r="A182" s="6">
        <v>181</v>
      </c>
      <c r="D182">
        <v>1</v>
      </c>
      <c r="E182">
        <v>2.5</v>
      </c>
      <c r="F182">
        <v>2.2999999999999998</v>
      </c>
      <c r="G182">
        <v>2.2999999999999998</v>
      </c>
      <c r="H182">
        <v>2.6</v>
      </c>
      <c r="I182">
        <v>2.8</v>
      </c>
      <c r="J182">
        <v>0</v>
      </c>
    </row>
    <row r="183" spans="1:16" x14ac:dyDescent="0.25">
      <c r="A183" s="6">
        <v>182</v>
      </c>
      <c r="B183">
        <v>0.91110000000000002</v>
      </c>
      <c r="C183">
        <v>1</v>
      </c>
      <c r="D183">
        <v>1</v>
      </c>
      <c r="E183">
        <v>3.6</v>
      </c>
      <c r="F183">
        <v>4.4000000000000004</v>
      </c>
      <c r="G183">
        <v>2.2999999999999998</v>
      </c>
      <c r="H183">
        <v>2.1</v>
      </c>
      <c r="I183">
        <v>3.8</v>
      </c>
      <c r="J183">
        <v>0</v>
      </c>
    </row>
    <row r="184" spans="1:16" x14ac:dyDescent="0.25">
      <c r="A184" s="6">
        <v>183</v>
      </c>
      <c r="D184">
        <v>1</v>
      </c>
      <c r="E184">
        <v>1</v>
      </c>
      <c r="F184">
        <v>1.9</v>
      </c>
      <c r="G184">
        <v>1.8</v>
      </c>
      <c r="H184">
        <v>2</v>
      </c>
      <c r="I184">
        <v>1.6</v>
      </c>
      <c r="J184">
        <v>0</v>
      </c>
    </row>
    <row r="185" spans="1:16" x14ac:dyDescent="0.25">
      <c r="A185" s="6">
        <v>184</v>
      </c>
      <c r="D185">
        <v>1</v>
      </c>
      <c r="E185">
        <v>1.3</v>
      </c>
      <c r="F185">
        <v>1.2</v>
      </c>
      <c r="G185">
        <v>1.2</v>
      </c>
      <c r="H185">
        <v>1.2</v>
      </c>
      <c r="I185">
        <v>0</v>
      </c>
      <c r="J185">
        <v>1</v>
      </c>
    </row>
    <row r="186" spans="1:16" x14ac:dyDescent="0.25">
      <c r="A186" s="6">
        <v>185</v>
      </c>
      <c r="B186">
        <v>1.8222</v>
      </c>
      <c r="C186">
        <v>1</v>
      </c>
      <c r="D186">
        <v>1</v>
      </c>
      <c r="E186">
        <v>3.6</v>
      </c>
      <c r="F186">
        <v>3.7</v>
      </c>
      <c r="G186">
        <v>3.1000000000000005</v>
      </c>
      <c r="H186">
        <v>3.2</v>
      </c>
      <c r="I186">
        <v>3.2</v>
      </c>
      <c r="J186">
        <v>5</v>
      </c>
    </row>
    <row r="187" spans="1:16" x14ac:dyDescent="0.25">
      <c r="A187" s="6">
        <v>186</v>
      </c>
      <c r="D187">
        <v>1</v>
      </c>
      <c r="E187">
        <v>2.8</v>
      </c>
      <c r="F187">
        <v>2.8</v>
      </c>
      <c r="G187">
        <v>3</v>
      </c>
      <c r="H187">
        <v>3.1</v>
      </c>
      <c r="I187">
        <v>0</v>
      </c>
      <c r="J187">
        <v>0</v>
      </c>
    </row>
    <row r="188" spans="1:16" x14ac:dyDescent="0.25">
      <c r="A188" s="6">
        <v>187</v>
      </c>
      <c r="D188">
        <v>1</v>
      </c>
      <c r="E188">
        <v>1</v>
      </c>
      <c r="F188">
        <v>0.6</v>
      </c>
      <c r="G188">
        <v>0.6</v>
      </c>
      <c r="H188">
        <v>0.6</v>
      </c>
      <c r="I188">
        <v>0.6</v>
      </c>
      <c r="J188">
        <v>0</v>
      </c>
    </row>
    <row r="189" spans="1:16" x14ac:dyDescent="0.25">
      <c r="A189" s="6">
        <v>188</v>
      </c>
      <c r="D189">
        <v>1</v>
      </c>
      <c r="E189">
        <v>2.8</v>
      </c>
      <c r="F189">
        <v>3</v>
      </c>
      <c r="G189">
        <v>2.7</v>
      </c>
      <c r="H189">
        <v>2.5</v>
      </c>
      <c r="I189">
        <v>2.2000000000000002</v>
      </c>
      <c r="J189">
        <v>0</v>
      </c>
      <c r="M189" t="s">
        <v>644</v>
      </c>
      <c r="N189" t="s">
        <v>647</v>
      </c>
      <c r="O189" t="s">
        <v>2106</v>
      </c>
      <c r="P189" t="s">
        <v>646</v>
      </c>
    </row>
    <row r="190" spans="1:16" x14ac:dyDescent="0.25">
      <c r="A190" s="6">
        <v>189</v>
      </c>
      <c r="D190">
        <v>1</v>
      </c>
      <c r="E190">
        <v>1.2</v>
      </c>
      <c r="F190">
        <v>1</v>
      </c>
      <c r="G190">
        <v>1</v>
      </c>
      <c r="H190">
        <v>1</v>
      </c>
      <c r="I190">
        <v>1</v>
      </c>
      <c r="J190">
        <v>0</v>
      </c>
      <c r="M190">
        <v>0</v>
      </c>
      <c r="O190">
        <v>1</v>
      </c>
      <c r="P190">
        <v>8.6999999999999993</v>
      </c>
    </row>
    <row r="191" spans="1:16" x14ac:dyDescent="0.25">
      <c r="A191" s="6">
        <v>190</v>
      </c>
      <c r="D191">
        <v>1</v>
      </c>
      <c r="E191">
        <v>3.5</v>
      </c>
      <c r="F191">
        <v>2.2999999999999998</v>
      </c>
      <c r="G191">
        <v>2.2999999999999998</v>
      </c>
      <c r="H191">
        <v>2.5</v>
      </c>
      <c r="I191">
        <v>2.5</v>
      </c>
      <c r="J191">
        <v>0</v>
      </c>
      <c r="M191">
        <v>1</v>
      </c>
      <c r="N191">
        <v>2.1866400000000001</v>
      </c>
      <c r="O191">
        <v>1</v>
      </c>
      <c r="P191">
        <v>1.4</v>
      </c>
    </row>
    <row r="192" spans="1:16" x14ac:dyDescent="0.25">
      <c r="A192" s="6">
        <v>191</v>
      </c>
      <c r="D192">
        <v>1</v>
      </c>
      <c r="E192">
        <v>1</v>
      </c>
      <c r="F192">
        <v>1</v>
      </c>
      <c r="G192">
        <v>0</v>
      </c>
      <c r="H192">
        <v>0</v>
      </c>
      <c r="I192">
        <v>0</v>
      </c>
      <c r="J192">
        <v>0</v>
      </c>
      <c r="M192">
        <v>2</v>
      </c>
      <c r="N192">
        <v>17.037569999999999</v>
      </c>
      <c r="O192">
        <v>1</v>
      </c>
      <c r="P192">
        <v>19.2</v>
      </c>
    </row>
    <row r="193" spans="1:16" x14ac:dyDescent="0.25">
      <c r="A193" s="6">
        <v>192</v>
      </c>
      <c r="B193">
        <v>1.0933200000000001</v>
      </c>
      <c r="C193">
        <v>1</v>
      </c>
      <c r="D193">
        <v>1</v>
      </c>
      <c r="E193">
        <v>1</v>
      </c>
      <c r="F193">
        <v>1.1000000000000001</v>
      </c>
      <c r="G193">
        <v>1.1000000000000001</v>
      </c>
      <c r="H193">
        <v>1.2</v>
      </c>
      <c r="I193">
        <v>1.3</v>
      </c>
      <c r="J193">
        <v>0</v>
      </c>
      <c r="M193">
        <v>3</v>
      </c>
      <c r="N193">
        <v>33.528479999999995</v>
      </c>
      <c r="O193">
        <v>1</v>
      </c>
      <c r="P193">
        <v>26.5</v>
      </c>
    </row>
    <row r="194" spans="1:16" x14ac:dyDescent="0.25">
      <c r="A194" s="6">
        <v>193</v>
      </c>
      <c r="D194">
        <v>1</v>
      </c>
      <c r="E194">
        <v>3.5</v>
      </c>
      <c r="F194">
        <v>1.5</v>
      </c>
      <c r="G194">
        <v>0</v>
      </c>
      <c r="H194">
        <v>0</v>
      </c>
      <c r="I194">
        <v>0</v>
      </c>
      <c r="J194">
        <v>0</v>
      </c>
      <c r="M194">
        <v>4</v>
      </c>
      <c r="N194">
        <v>1.0933200000000001</v>
      </c>
      <c r="P194">
        <v>0.9</v>
      </c>
    </row>
    <row r="195" spans="1:16" x14ac:dyDescent="0.25">
      <c r="A195" s="6">
        <v>194</v>
      </c>
      <c r="B195">
        <v>17.3109</v>
      </c>
      <c r="C195">
        <v>1</v>
      </c>
      <c r="D195">
        <v>1</v>
      </c>
      <c r="E195">
        <v>10.8</v>
      </c>
      <c r="F195">
        <v>9.9</v>
      </c>
      <c r="G195">
        <v>9.3000000000000007</v>
      </c>
      <c r="H195">
        <v>10</v>
      </c>
      <c r="I195">
        <v>9.8000000000000007</v>
      </c>
      <c r="J195">
        <v>0</v>
      </c>
      <c r="M195">
        <v>5</v>
      </c>
      <c r="N195">
        <v>3.8266200000000001</v>
      </c>
      <c r="O195">
        <v>1</v>
      </c>
      <c r="P195">
        <v>3</v>
      </c>
    </row>
    <row r="196" spans="1:16" x14ac:dyDescent="0.25">
      <c r="A196" s="6">
        <v>195</v>
      </c>
      <c r="D196">
        <v>1</v>
      </c>
      <c r="E196">
        <v>1.4</v>
      </c>
      <c r="F196">
        <v>1.2</v>
      </c>
      <c r="G196">
        <v>1</v>
      </c>
      <c r="H196">
        <v>1.2</v>
      </c>
      <c r="I196">
        <v>1.1000000000000001</v>
      </c>
      <c r="J196">
        <v>0</v>
      </c>
      <c r="M196">
        <v>6</v>
      </c>
      <c r="N196">
        <v>1.4577600000000002</v>
      </c>
      <c r="O196">
        <v>1</v>
      </c>
      <c r="P196">
        <v>2.7</v>
      </c>
    </row>
    <row r="197" spans="1:16" x14ac:dyDescent="0.25">
      <c r="A197" s="6">
        <v>87</v>
      </c>
      <c r="D197">
        <v>1</v>
      </c>
      <c r="E197">
        <v>8.6999999999999993</v>
      </c>
      <c r="F197">
        <v>8.4</v>
      </c>
      <c r="G197">
        <v>8.4</v>
      </c>
      <c r="H197">
        <v>8.1999999999999993</v>
      </c>
      <c r="I197">
        <v>7</v>
      </c>
      <c r="J197">
        <v>0</v>
      </c>
      <c r="M197">
        <v>7</v>
      </c>
      <c r="N197">
        <v>1.0933200000000001</v>
      </c>
      <c r="P197">
        <v>0.8</v>
      </c>
    </row>
    <row r="198" spans="1:16" x14ac:dyDescent="0.25">
      <c r="A198" s="6" t="s">
        <v>645</v>
      </c>
      <c r="B198">
        <v>553.94880000000001</v>
      </c>
      <c r="C198">
        <v>134</v>
      </c>
      <c r="D198">
        <v>204</v>
      </c>
      <c r="E198">
        <v>812.19999999999993</v>
      </c>
      <c r="F198">
        <v>850.19999999999993</v>
      </c>
      <c r="G198">
        <v>718.45000000000027</v>
      </c>
      <c r="H198">
        <v>717.60000000000036</v>
      </c>
      <c r="I198">
        <v>607.39999999999986</v>
      </c>
      <c r="J198">
        <v>262</v>
      </c>
      <c r="M198">
        <v>8</v>
      </c>
      <c r="N198">
        <v>4.5555000000000003</v>
      </c>
      <c r="O198">
        <v>2</v>
      </c>
      <c r="P198">
        <v>3.8</v>
      </c>
    </row>
    <row r="199" spans="1:16" x14ac:dyDescent="0.25">
      <c r="M199">
        <v>9</v>
      </c>
      <c r="N199">
        <v>10.477650000000001</v>
      </c>
      <c r="O199">
        <v>1</v>
      </c>
      <c r="P199">
        <v>7</v>
      </c>
    </row>
    <row r="200" spans="1:16" x14ac:dyDescent="0.25">
      <c r="M200">
        <v>10</v>
      </c>
      <c r="O200">
        <v>1</v>
      </c>
      <c r="P200">
        <v>1.2</v>
      </c>
    </row>
    <row r="201" spans="1:16" x14ac:dyDescent="0.25">
      <c r="M201">
        <v>11</v>
      </c>
      <c r="O201">
        <v>1</v>
      </c>
      <c r="P201">
        <v>1.6</v>
      </c>
    </row>
    <row r="202" spans="1:16" x14ac:dyDescent="0.25">
      <c r="M202">
        <v>12</v>
      </c>
      <c r="N202">
        <v>2.4599700000000002</v>
      </c>
      <c r="O202">
        <v>1</v>
      </c>
      <c r="P202">
        <v>3.8</v>
      </c>
    </row>
    <row r="203" spans="1:16" x14ac:dyDescent="0.25">
      <c r="M203">
        <v>13</v>
      </c>
      <c r="O203">
        <v>1</v>
      </c>
      <c r="P203">
        <v>5.2</v>
      </c>
    </row>
    <row r="204" spans="1:16" x14ac:dyDescent="0.25">
      <c r="M204">
        <v>14</v>
      </c>
      <c r="N204">
        <v>2.0955299999999997</v>
      </c>
      <c r="O204">
        <v>1</v>
      </c>
      <c r="P204">
        <v>1.6</v>
      </c>
    </row>
    <row r="205" spans="1:16" x14ac:dyDescent="0.25">
      <c r="M205">
        <v>15</v>
      </c>
      <c r="O205">
        <v>1</v>
      </c>
      <c r="P205">
        <v>1.4</v>
      </c>
    </row>
    <row r="206" spans="1:16" x14ac:dyDescent="0.25">
      <c r="M206">
        <v>16</v>
      </c>
      <c r="O206">
        <v>1</v>
      </c>
    </row>
    <row r="207" spans="1:16" x14ac:dyDescent="0.25">
      <c r="M207">
        <v>17</v>
      </c>
      <c r="O207">
        <v>1</v>
      </c>
      <c r="P207">
        <v>6.3</v>
      </c>
    </row>
    <row r="208" spans="1:16" x14ac:dyDescent="0.25">
      <c r="M208">
        <v>18</v>
      </c>
      <c r="N208">
        <v>4.82883</v>
      </c>
      <c r="O208">
        <v>1</v>
      </c>
      <c r="P208">
        <v>6.1</v>
      </c>
    </row>
    <row r="209" spans="13:16" x14ac:dyDescent="0.25">
      <c r="M209">
        <v>19</v>
      </c>
      <c r="N209">
        <v>3.0977399999999999</v>
      </c>
      <c r="O209">
        <v>1</v>
      </c>
      <c r="P209">
        <v>2</v>
      </c>
    </row>
    <row r="210" spans="13:16" x14ac:dyDescent="0.25">
      <c r="M210">
        <v>20</v>
      </c>
      <c r="N210">
        <v>40.999499999999998</v>
      </c>
      <c r="O210">
        <v>2</v>
      </c>
      <c r="P210">
        <v>33.299999999999997</v>
      </c>
    </row>
    <row r="211" spans="13:16" x14ac:dyDescent="0.25">
      <c r="M211">
        <v>21</v>
      </c>
      <c r="O211">
        <v>1</v>
      </c>
    </row>
    <row r="212" spans="13:16" x14ac:dyDescent="0.25">
      <c r="M212">
        <v>22</v>
      </c>
      <c r="N212">
        <v>3.8266200000000001</v>
      </c>
      <c r="O212">
        <v>1</v>
      </c>
      <c r="P212">
        <v>7.1000000000000005</v>
      </c>
    </row>
    <row r="213" spans="13:16" x14ac:dyDescent="0.25">
      <c r="M213">
        <v>23</v>
      </c>
      <c r="N213">
        <v>1.54887</v>
      </c>
      <c r="O213">
        <v>1</v>
      </c>
      <c r="P213">
        <v>2</v>
      </c>
    </row>
    <row r="214" spans="13:16" x14ac:dyDescent="0.25">
      <c r="M214">
        <v>24</v>
      </c>
      <c r="O214">
        <v>1</v>
      </c>
      <c r="P214">
        <v>3.5</v>
      </c>
    </row>
    <row r="215" spans="13:16" x14ac:dyDescent="0.25">
      <c r="M215">
        <v>25</v>
      </c>
      <c r="O215">
        <v>1</v>
      </c>
      <c r="P215">
        <v>1.7</v>
      </c>
    </row>
    <row r="216" spans="13:16" x14ac:dyDescent="0.25">
      <c r="M216">
        <v>26</v>
      </c>
      <c r="O216">
        <v>1</v>
      </c>
      <c r="P216">
        <v>2.8</v>
      </c>
    </row>
    <row r="217" spans="13:16" x14ac:dyDescent="0.25">
      <c r="M217">
        <v>27</v>
      </c>
      <c r="O217">
        <v>1</v>
      </c>
      <c r="P217">
        <v>1.3</v>
      </c>
    </row>
    <row r="218" spans="13:16" x14ac:dyDescent="0.25">
      <c r="M218">
        <v>28</v>
      </c>
      <c r="O218">
        <v>3</v>
      </c>
      <c r="P218">
        <v>5.5</v>
      </c>
    </row>
    <row r="219" spans="13:16" x14ac:dyDescent="0.25">
      <c r="M219">
        <v>29</v>
      </c>
      <c r="O219">
        <v>1</v>
      </c>
      <c r="P219">
        <v>1.1000000000000001</v>
      </c>
    </row>
    <row r="220" spans="13:16" x14ac:dyDescent="0.25">
      <c r="M220">
        <v>30</v>
      </c>
      <c r="O220">
        <v>1</v>
      </c>
      <c r="P220">
        <v>2.4</v>
      </c>
    </row>
    <row r="221" spans="13:16" x14ac:dyDescent="0.25">
      <c r="M221">
        <v>31</v>
      </c>
      <c r="O221">
        <v>1</v>
      </c>
      <c r="P221">
        <v>1.4</v>
      </c>
    </row>
    <row r="222" spans="13:16" x14ac:dyDescent="0.25">
      <c r="M222">
        <v>32</v>
      </c>
      <c r="O222">
        <v>1</v>
      </c>
      <c r="P222">
        <v>1</v>
      </c>
    </row>
    <row r="223" spans="13:16" x14ac:dyDescent="0.25">
      <c r="M223">
        <v>33</v>
      </c>
      <c r="N223">
        <v>2.8244100000000003</v>
      </c>
      <c r="O223">
        <v>1</v>
      </c>
      <c r="P223">
        <v>2</v>
      </c>
    </row>
    <row r="224" spans="13:16" x14ac:dyDescent="0.25">
      <c r="M224">
        <v>34</v>
      </c>
      <c r="O224">
        <v>1</v>
      </c>
      <c r="P224">
        <v>2.7</v>
      </c>
    </row>
    <row r="225" spans="1:16" x14ac:dyDescent="0.25">
      <c r="A225" s="15" t="s">
        <v>2086</v>
      </c>
      <c r="B225">
        <v>1</v>
      </c>
      <c r="M225">
        <v>35</v>
      </c>
      <c r="O225">
        <v>1</v>
      </c>
      <c r="P225">
        <v>1.4</v>
      </c>
    </row>
    <row r="226" spans="1:16" x14ac:dyDescent="0.25">
      <c r="A226" s="16" t="s">
        <v>2086</v>
      </c>
      <c r="B226">
        <v>1</v>
      </c>
      <c r="C226" s="24" t="s">
        <v>644</v>
      </c>
      <c r="D226" t="s">
        <v>2113</v>
      </c>
      <c r="E226" t="s">
        <v>2115</v>
      </c>
      <c r="F226">
        <v>70</v>
      </c>
      <c r="M226">
        <v>36</v>
      </c>
      <c r="O226">
        <v>1</v>
      </c>
      <c r="P226">
        <v>3.8</v>
      </c>
    </row>
    <row r="227" spans="1:16" x14ac:dyDescent="0.25">
      <c r="A227" s="16" t="s">
        <v>874</v>
      </c>
      <c r="B227">
        <v>1</v>
      </c>
      <c r="C227" s="6" t="s">
        <v>2087</v>
      </c>
      <c r="D227">
        <v>28</v>
      </c>
      <c r="E227" t="s">
        <v>2114</v>
      </c>
      <c r="F227">
        <f>GETPIVOTDATA("1",$C$226,"KG","AG")+GETPIVOTDATA("1",$C$226,"KG","SE")</f>
        <v>58</v>
      </c>
      <c r="M227">
        <v>37</v>
      </c>
      <c r="N227">
        <v>2.6421899999999998</v>
      </c>
      <c r="O227">
        <v>1</v>
      </c>
      <c r="P227">
        <v>1.7</v>
      </c>
    </row>
    <row r="228" spans="1:16" x14ac:dyDescent="0.25">
      <c r="A228" s="16" t="s">
        <v>2088</v>
      </c>
      <c r="B228">
        <v>1</v>
      </c>
      <c r="C228" s="6" t="s">
        <v>2110</v>
      </c>
      <c r="D228">
        <v>21</v>
      </c>
      <c r="E228" t="s">
        <v>2089</v>
      </c>
      <c r="F228">
        <v>20</v>
      </c>
      <c r="M228">
        <v>38</v>
      </c>
      <c r="O228">
        <v>1</v>
      </c>
      <c r="P228">
        <v>1.6</v>
      </c>
    </row>
    <row r="229" spans="1:16" x14ac:dyDescent="0.25">
      <c r="A229" s="16" t="s">
        <v>2086</v>
      </c>
      <c r="B229">
        <v>1</v>
      </c>
      <c r="C229" s="6" t="s">
        <v>2112</v>
      </c>
      <c r="D229">
        <v>1</v>
      </c>
      <c r="E229" t="s">
        <v>2116</v>
      </c>
      <c r="F229">
        <v>11</v>
      </c>
      <c r="M229">
        <v>39</v>
      </c>
      <c r="O229">
        <v>1</v>
      </c>
      <c r="P229">
        <v>1</v>
      </c>
    </row>
    <row r="230" spans="1:16" x14ac:dyDescent="0.25">
      <c r="A230" s="18" t="s">
        <v>874</v>
      </c>
      <c r="B230">
        <v>1</v>
      </c>
      <c r="C230" s="6" t="s">
        <v>2089</v>
      </c>
      <c r="D230">
        <v>20</v>
      </c>
      <c r="M230">
        <v>40</v>
      </c>
      <c r="O230">
        <v>1</v>
      </c>
      <c r="P230">
        <v>2.4</v>
      </c>
    </row>
    <row r="231" spans="1:16" x14ac:dyDescent="0.25">
      <c r="A231" s="18" t="s">
        <v>874</v>
      </c>
      <c r="B231">
        <v>1</v>
      </c>
      <c r="C231" s="6" t="s">
        <v>2109</v>
      </c>
      <c r="D231">
        <v>4</v>
      </c>
      <c r="M231">
        <v>41</v>
      </c>
      <c r="N231">
        <v>2.1866400000000001</v>
      </c>
      <c r="O231">
        <v>2</v>
      </c>
      <c r="P231">
        <v>5.2</v>
      </c>
    </row>
    <row r="232" spans="1:16" x14ac:dyDescent="0.25">
      <c r="A232" s="16" t="s">
        <v>2086</v>
      </c>
      <c r="B232">
        <v>1</v>
      </c>
      <c r="C232" s="6" t="s">
        <v>2086</v>
      </c>
      <c r="D232">
        <v>69</v>
      </c>
      <c r="M232">
        <v>42</v>
      </c>
      <c r="O232">
        <v>1</v>
      </c>
      <c r="P232">
        <v>1.4</v>
      </c>
    </row>
    <row r="233" spans="1:16" x14ac:dyDescent="0.25">
      <c r="A233" s="16" t="s">
        <v>2087</v>
      </c>
      <c r="B233">
        <v>1</v>
      </c>
      <c r="C233" s="6" t="s">
        <v>2095</v>
      </c>
      <c r="D233">
        <v>1</v>
      </c>
      <c r="M233">
        <v>43</v>
      </c>
      <c r="O233">
        <v>1</v>
      </c>
      <c r="P233">
        <v>1</v>
      </c>
    </row>
    <row r="234" spans="1:16" x14ac:dyDescent="0.25">
      <c r="A234" s="16" t="s">
        <v>2087</v>
      </c>
      <c r="B234">
        <v>1</v>
      </c>
      <c r="C234" s="6" t="s">
        <v>2088</v>
      </c>
      <c r="D234">
        <v>7</v>
      </c>
      <c r="M234">
        <v>44</v>
      </c>
      <c r="N234">
        <v>9.0198900000000002</v>
      </c>
      <c r="O234">
        <v>1</v>
      </c>
      <c r="P234">
        <v>8</v>
      </c>
    </row>
    <row r="235" spans="1:16" x14ac:dyDescent="0.25">
      <c r="A235" s="18" t="s">
        <v>2086</v>
      </c>
      <c r="B235">
        <v>1</v>
      </c>
      <c r="C235" s="6" t="s">
        <v>2097</v>
      </c>
      <c r="D235">
        <v>1</v>
      </c>
      <c r="M235">
        <v>45</v>
      </c>
      <c r="N235">
        <v>1.3666499999999999</v>
      </c>
      <c r="O235">
        <v>1</v>
      </c>
      <c r="P235">
        <v>1.4</v>
      </c>
    </row>
    <row r="236" spans="1:16" x14ac:dyDescent="0.25">
      <c r="A236" s="16" t="s">
        <v>874</v>
      </c>
      <c r="B236">
        <v>1</v>
      </c>
      <c r="C236" s="6" t="s">
        <v>874</v>
      </c>
      <c r="D236">
        <v>30</v>
      </c>
      <c r="M236">
        <v>46</v>
      </c>
      <c r="N236">
        <v>5.01105</v>
      </c>
      <c r="O236">
        <v>1</v>
      </c>
      <c r="P236">
        <v>5</v>
      </c>
    </row>
    <row r="237" spans="1:16" x14ac:dyDescent="0.25">
      <c r="A237" s="16" t="s">
        <v>2087</v>
      </c>
      <c r="B237">
        <v>1</v>
      </c>
      <c r="C237" s="6" t="s">
        <v>38</v>
      </c>
      <c r="D237">
        <v>32</v>
      </c>
      <c r="M237">
        <v>47</v>
      </c>
      <c r="N237">
        <v>2.7332999999999998</v>
      </c>
      <c r="O237">
        <v>1</v>
      </c>
      <c r="P237">
        <v>2.8</v>
      </c>
    </row>
    <row r="238" spans="1:16" x14ac:dyDescent="0.25">
      <c r="A238" s="16" t="s">
        <v>2087</v>
      </c>
      <c r="B238">
        <v>1</v>
      </c>
      <c r="C238" s="6" t="s">
        <v>645</v>
      </c>
      <c r="D238">
        <v>214</v>
      </c>
      <c r="M238">
        <v>48</v>
      </c>
      <c r="O238">
        <v>1</v>
      </c>
      <c r="P238">
        <v>1</v>
      </c>
    </row>
    <row r="239" spans="1:16" x14ac:dyDescent="0.25">
      <c r="A239" s="16" t="s">
        <v>2089</v>
      </c>
      <c r="B239">
        <v>1</v>
      </c>
      <c r="M239">
        <v>49</v>
      </c>
      <c r="O239">
        <v>1</v>
      </c>
      <c r="P239">
        <v>1</v>
      </c>
    </row>
    <row r="240" spans="1:16" x14ac:dyDescent="0.25">
      <c r="A240" s="16" t="s">
        <v>874</v>
      </c>
      <c r="B240">
        <v>1</v>
      </c>
      <c r="M240">
        <v>50</v>
      </c>
      <c r="N240">
        <v>5.2843799999999996</v>
      </c>
      <c r="O240">
        <v>1</v>
      </c>
      <c r="P240">
        <v>2.2000000000000002</v>
      </c>
    </row>
    <row r="241" spans="1:16" x14ac:dyDescent="0.25">
      <c r="A241" s="16" t="s">
        <v>2086</v>
      </c>
      <c r="B241">
        <v>1</v>
      </c>
      <c r="M241">
        <v>51</v>
      </c>
      <c r="N241">
        <v>2.1866400000000001</v>
      </c>
      <c r="P241">
        <v>0.4</v>
      </c>
    </row>
    <row r="242" spans="1:16" x14ac:dyDescent="0.25">
      <c r="A242" s="16" t="s">
        <v>2086</v>
      </c>
      <c r="B242">
        <v>1</v>
      </c>
      <c r="M242">
        <v>52</v>
      </c>
      <c r="O242">
        <v>2</v>
      </c>
      <c r="P242">
        <v>1.2</v>
      </c>
    </row>
    <row r="243" spans="1:16" x14ac:dyDescent="0.25">
      <c r="A243" s="16" t="s">
        <v>2088</v>
      </c>
      <c r="B243">
        <v>1</v>
      </c>
      <c r="M243">
        <v>53</v>
      </c>
      <c r="N243">
        <v>5.1021599999999996</v>
      </c>
      <c r="O243">
        <v>1</v>
      </c>
      <c r="P243">
        <v>1.9</v>
      </c>
    </row>
    <row r="244" spans="1:16" x14ac:dyDescent="0.25">
      <c r="A244" s="16" t="s">
        <v>2088</v>
      </c>
      <c r="B244">
        <v>1</v>
      </c>
      <c r="M244">
        <v>54</v>
      </c>
      <c r="N244">
        <v>8.1087900000000008</v>
      </c>
      <c r="O244">
        <v>1</v>
      </c>
      <c r="P244">
        <v>3.5</v>
      </c>
    </row>
    <row r="245" spans="1:16" x14ac:dyDescent="0.25">
      <c r="A245" s="25" t="s">
        <v>2088</v>
      </c>
      <c r="B245">
        <v>1</v>
      </c>
      <c r="M245">
        <v>55</v>
      </c>
      <c r="O245">
        <v>1</v>
      </c>
      <c r="P245">
        <v>2</v>
      </c>
    </row>
    <row r="246" spans="1:16" x14ac:dyDescent="0.25">
      <c r="A246" s="16" t="s">
        <v>874</v>
      </c>
      <c r="B246">
        <v>1</v>
      </c>
      <c r="M246">
        <v>56</v>
      </c>
      <c r="N246">
        <v>4.2821700000000007</v>
      </c>
      <c r="O246">
        <v>1</v>
      </c>
      <c r="P246">
        <v>2.4</v>
      </c>
    </row>
    <row r="247" spans="1:16" x14ac:dyDescent="0.25">
      <c r="A247" s="16" t="s">
        <v>874</v>
      </c>
      <c r="B247">
        <v>1</v>
      </c>
      <c r="M247">
        <v>57</v>
      </c>
      <c r="O247">
        <v>1</v>
      </c>
      <c r="P247">
        <v>2.8</v>
      </c>
    </row>
    <row r="248" spans="1:16" x14ac:dyDescent="0.25">
      <c r="A248" s="16" t="s">
        <v>874</v>
      </c>
      <c r="B248">
        <v>1</v>
      </c>
      <c r="M248">
        <v>58</v>
      </c>
      <c r="O248">
        <v>1</v>
      </c>
      <c r="P248">
        <v>3.2</v>
      </c>
    </row>
    <row r="249" spans="1:16" x14ac:dyDescent="0.25">
      <c r="A249" s="16" t="s">
        <v>2089</v>
      </c>
      <c r="B249">
        <v>1</v>
      </c>
      <c r="M249">
        <v>59</v>
      </c>
      <c r="N249">
        <v>2.0044200000000001</v>
      </c>
      <c r="O249">
        <v>1</v>
      </c>
      <c r="P249">
        <v>2</v>
      </c>
    </row>
    <row r="250" spans="1:16" x14ac:dyDescent="0.25">
      <c r="A250" s="16" t="s">
        <v>2086</v>
      </c>
      <c r="B250">
        <v>1</v>
      </c>
      <c r="M250">
        <v>60</v>
      </c>
      <c r="O250">
        <v>1</v>
      </c>
      <c r="P250">
        <v>4.5999999999999996</v>
      </c>
    </row>
    <row r="251" spans="1:16" x14ac:dyDescent="0.25">
      <c r="A251" s="16" t="s">
        <v>2089</v>
      </c>
      <c r="B251">
        <v>1</v>
      </c>
      <c r="M251">
        <v>61</v>
      </c>
      <c r="N251">
        <v>2.8244100000000003</v>
      </c>
      <c r="O251">
        <v>1</v>
      </c>
      <c r="P251">
        <v>4</v>
      </c>
    </row>
    <row r="252" spans="1:16" x14ac:dyDescent="0.25">
      <c r="A252" s="16" t="s">
        <v>2086</v>
      </c>
      <c r="B252">
        <v>1</v>
      </c>
      <c r="M252">
        <v>62</v>
      </c>
      <c r="O252">
        <v>1</v>
      </c>
      <c r="P252">
        <v>1.6</v>
      </c>
    </row>
    <row r="253" spans="1:16" x14ac:dyDescent="0.25">
      <c r="A253" s="25" t="s">
        <v>2089</v>
      </c>
      <c r="B253">
        <v>1</v>
      </c>
      <c r="M253">
        <v>63</v>
      </c>
      <c r="N253">
        <v>1.54887</v>
      </c>
      <c r="O253">
        <v>1</v>
      </c>
      <c r="P253">
        <v>1.2</v>
      </c>
    </row>
    <row r="254" spans="1:16" x14ac:dyDescent="0.25">
      <c r="A254" s="16" t="s">
        <v>2089</v>
      </c>
      <c r="B254">
        <v>1</v>
      </c>
      <c r="M254">
        <v>64</v>
      </c>
      <c r="O254">
        <v>1</v>
      </c>
      <c r="P254">
        <v>1.1000000000000001</v>
      </c>
    </row>
    <row r="255" spans="1:16" x14ac:dyDescent="0.25">
      <c r="A255" s="25" t="s">
        <v>2086</v>
      </c>
      <c r="B255">
        <v>1</v>
      </c>
      <c r="M255">
        <v>65</v>
      </c>
      <c r="O255">
        <v>1</v>
      </c>
      <c r="P255">
        <v>1.6</v>
      </c>
    </row>
    <row r="256" spans="1:16" x14ac:dyDescent="0.25">
      <c r="A256" s="16" t="s">
        <v>874</v>
      </c>
      <c r="B256">
        <v>1</v>
      </c>
      <c r="M256">
        <v>66</v>
      </c>
      <c r="N256">
        <v>1.2755399999999999</v>
      </c>
      <c r="O256">
        <v>1</v>
      </c>
      <c r="P256">
        <v>2.1</v>
      </c>
    </row>
    <row r="257" spans="1:16" x14ac:dyDescent="0.25">
      <c r="A257" s="27" t="s">
        <v>2086</v>
      </c>
      <c r="B257">
        <v>1</v>
      </c>
      <c r="M257">
        <v>67</v>
      </c>
      <c r="O257">
        <v>1</v>
      </c>
      <c r="P257">
        <v>2.2000000000000002</v>
      </c>
    </row>
    <row r="258" spans="1:16" x14ac:dyDescent="0.25">
      <c r="A258" s="17" t="s">
        <v>2086</v>
      </c>
      <c r="B258">
        <v>1</v>
      </c>
      <c r="M258">
        <v>68</v>
      </c>
      <c r="O258">
        <v>1</v>
      </c>
      <c r="P258">
        <v>1.1000000000000001</v>
      </c>
    </row>
    <row r="259" spans="1:16" x14ac:dyDescent="0.25">
      <c r="A259" s="16" t="s">
        <v>2086</v>
      </c>
      <c r="B259">
        <v>1</v>
      </c>
      <c r="M259">
        <v>69</v>
      </c>
      <c r="O259">
        <v>1</v>
      </c>
      <c r="P259">
        <v>2</v>
      </c>
    </row>
    <row r="260" spans="1:16" x14ac:dyDescent="0.25">
      <c r="A260" s="16" t="s">
        <v>874</v>
      </c>
      <c r="B260">
        <v>1</v>
      </c>
      <c r="M260">
        <v>70</v>
      </c>
      <c r="O260">
        <v>1</v>
      </c>
      <c r="P260">
        <v>2</v>
      </c>
    </row>
    <row r="261" spans="1:16" x14ac:dyDescent="0.25">
      <c r="A261" s="16" t="s">
        <v>874</v>
      </c>
      <c r="B261">
        <v>1</v>
      </c>
      <c r="M261">
        <v>71</v>
      </c>
      <c r="O261">
        <v>2</v>
      </c>
      <c r="P261">
        <v>3.5</v>
      </c>
    </row>
    <row r="262" spans="1:16" x14ac:dyDescent="0.25">
      <c r="A262" s="16" t="s">
        <v>2086</v>
      </c>
      <c r="B262">
        <v>1</v>
      </c>
      <c r="M262">
        <v>72</v>
      </c>
      <c r="O262">
        <v>1</v>
      </c>
      <c r="P262">
        <v>4.7</v>
      </c>
    </row>
    <row r="263" spans="1:16" x14ac:dyDescent="0.25">
      <c r="A263" s="16" t="s">
        <v>2089</v>
      </c>
      <c r="B263">
        <v>1</v>
      </c>
      <c r="M263">
        <v>73</v>
      </c>
      <c r="O263">
        <v>1</v>
      </c>
      <c r="P263">
        <v>3</v>
      </c>
    </row>
    <row r="264" spans="1:16" x14ac:dyDescent="0.25">
      <c r="A264" s="16" t="s">
        <v>2095</v>
      </c>
      <c r="B264">
        <v>1</v>
      </c>
      <c r="M264">
        <v>74</v>
      </c>
      <c r="O264">
        <v>1</v>
      </c>
      <c r="P264">
        <v>4.8</v>
      </c>
    </row>
    <row r="265" spans="1:16" x14ac:dyDescent="0.25">
      <c r="A265" s="16" t="s">
        <v>2087</v>
      </c>
      <c r="B265">
        <v>1</v>
      </c>
      <c r="M265">
        <v>75</v>
      </c>
      <c r="N265">
        <v>2.4599700000000002</v>
      </c>
      <c r="O265">
        <v>1</v>
      </c>
      <c r="P265">
        <v>1.8</v>
      </c>
    </row>
    <row r="266" spans="1:16" x14ac:dyDescent="0.25">
      <c r="A266" s="16" t="s">
        <v>2089</v>
      </c>
      <c r="B266">
        <v>1</v>
      </c>
      <c r="M266">
        <v>76</v>
      </c>
      <c r="N266">
        <v>1.2755399999999999</v>
      </c>
      <c r="O266">
        <v>1</v>
      </c>
      <c r="P266">
        <v>14</v>
      </c>
    </row>
    <row r="267" spans="1:16" x14ac:dyDescent="0.25">
      <c r="A267" s="16" t="s">
        <v>2086</v>
      </c>
      <c r="B267">
        <v>1</v>
      </c>
      <c r="M267">
        <v>77</v>
      </c>
      <c r="O267">
        <v>1</v>
      </c>
      <c r="P267">
        <v>7.5</v>
      </c>
    </row>
    <row r="268" spans="1:16" x14ac:dyDescent="0.25">
      <c r="A268" s="16" t="s">
        <v>874</v>
      </c>
      <c r="B268">
        <v>1</v>
      </c>
      <c r="M268">
        <v>78</v>
      </c>
      <c r="N268">
        <v>21.684180000000001</v>
      </c>
      <c r="O268">
        <v>1</v>
      </c>
      <c r="P268">
        <v>29.6</v>
      </c>
    </row>
    <row r="269" spans="1:16" x14ac:dyDescent="0.25">
      <c r="A269" s="16" t="s">
        <v>2086</v>
      </c>
      <c r="B269">
        <v>1</v>
      </c>
      <c r="M269">
        <v>79</v>
      </c>
      <c r="O269">
        <v>1</v>
      </c>
      <c r="P269">
        <v>1</v>
      </c>
    </row>
    <row r="270" spans="1:16" x14ac:dyDescent="0.25">
      <c r="A270" s="16" t="s">
        <v>2086</v>
      </c>
      <c r="B270">
        <v>1</v>
      </c>
      <c r="M270">
        <v>80</v>
      </c>
      <c r="N270">
        <v>5.2843800000000005</v>
      </c>
      <c r="O270">
        <v>1</v>
      </c>
      <c r="P270">
        <v>1.8</v>
      </c>
    </row>
    <row r="271" spans="1:16" x14ac:dyDescent="0.25">
      <c r="A271" s="16" t="s">
        <v>2086</v>
      </c>
      <c r="B271">
        <v>1</v>
      </c>
      <c r="M271">
        <v>81</v>
      </c>
      <c r="O271">
        <v>1</v>
      </c>
      <c r="P271">
        <v>2.2000000000000002</v>
      </c>
    </row>
    <row r="272" spans="1:16" x14ac:dyDescent="0.25">
      <c r="A272" s="16" t="s">
        <v>2089</v>
      </c>
      <c r="B272">
        <v>1</v>
      </c>
      <c r="M272">
        <v>83</v>
      </c>
      <c r="N272">
        <v>3.5532900000000001</v>
      </c>
      <c r="O272">
        <v>1</v>
      </c>
      <c r="P272">
        <v>3.7</v>
      </c>
    </row>
    <row r="273" spans="1:16" x14ac:dyDescent="0.25">
      <c r="A273" s="16" t="s">
        <v>2087</v>
      </c>
      <c r="B273">
        <v>1</v>
      </c>
      <c r="M273">
        <v>84</v>
      </c>
      <c r="O273">
        <v>1</v>
      </c>
      <c r="P273">
        <v>1.6</v>
      </c>
    </row>
    <row r="274" spans="1:16" x14ac:dyDescent="0.25">
      <c r="A274" s="25" t="s">
        <v>2086</v>
      </c>
      <c r="B274">
        <v>1</v>
      </c>
      <c r="M274">
        <v>85</v>
      </c>
      <c r="N274">
        <v>9.2021099999999993</v>
      </c>
      <c r="O274">
        <v>1</v>
      </c>
      <c r="P274">
        <v>8.1</v>
      </c>
    </row>
    <row r="275" spans="1:16" x14ac:dyDescent="0.25">
      <c r="A275" s="18" t="s">
        <v>2086</v>
      </c>
      <c r="B275">
        <v>1</v>
      </c>
      <c r="M275">
        <v>86</v>
      </c>
      <c r="N275">
        <v>21.137519999999999</v>
      </c>
      <c r="O275">
        <v>1</v>
      </c>
      <c r="P275">
        <v>34</v>
      </c>
    </row>
    <row r="276" spans="1:16" x14ac:dyDescent="0.25">
      <c r="A276" s="16" t="s">
        <v>2109</v>
      </c>
      <c r="B276">
        <v>1</v>
      </c>
      <c r="M276">
        <v>88</v>
      </c>
      <c r="O276">
        <v>1</v>
      </c>
      <c r="P276">
        <v>1.4</v>
      </c>
    </row>
    <row r="277" spans="1:16" x14ac:dyDescent="0.25">
      <c r="A277" s="16" t="s">
        <v>2109</v>
      </c>
      <c r="B277">
        <v>1</v>
      </c>
      <c r="M277">
        <v>89</v>
      </c>
      <c r="O277">
        <v>1</v>
      </c>
      <c r="P277">
        <v>1.3</v>
      </c>
    </row>
    <row r="278" spans="1:16" x14ac:dyDescent="0.25">
      <c r="A278" s="16" t="s">
        <v>2109</v>
      </c>
      <c r="B278">
        <v>1</v>
      </c>
      <c r="M278">
        <v>90</v>
      </c>
      <c r="O278">
        <v>1</v>
      </c>
      <c r="P278">
        <v>1.2</v>
      </c>
    </row>
    <row r="279" spans="1:16" x14ac:dyDescent="0.25">
      <c r="A279" s="16" t="s">
        <v>2109</v>
      </c>
      <c r="B279">
        <v>1</v>
      </c>
      <c r="M279">
        <v>91</v>
      </c>
      <c r="O279">
        <v>1</v>
      </c>
      <c r="P279">
        <v>3.3</v>
      </c>
    </row>
    <row r="280" spans="1:16" x14ac:dyDescent="0.25">
      <c r="A280" s="18" t="s">
        <v>2086</v>
      </c>
      <c r="B280">
        <v>1</v>
      </c>
      <c r="M280">
        <v>92</v>
      </c>
      <c r="N280">
        <v>5.4665999999999997</v>
      </c>
      <c r="O280">
        <v>1</v>
      </c>
      <c r="P280">
        <v>1.1000000000000001</v>
      </c>
    </row>
    <row r="281" spans="1:16" x14ac:dyDescent="0.25">
      <c r="A281" s="16" t="s">
        <v>2086</v>
      </c>
      <c r="B281">
        <v>1</v>
      </c>
      <c r="M281">
        <v>93</v>
      </c>
      <c r="O281">
        <v>1</v>
      </c>
      <c r="P281">
        <v>1</v>
      </c>
    </row>
    <row r="282" spans="1:16" x14ac:dyDescent="0.25">
      <c r="A282" s="18" t="s">
        <v>874</v>
      </c>
      <c r="B282">
        <v>1</v>
      </c>
      <c r="M282">
        <v>94</v>
      </c>
      <c r="N282">
        <v>5.5577100000000002</v>
      </c>
      <c r="O282">
        <v>2</v>
      </c>
      <c r="P282">
        <v>12.3</v>
      </c>
    </row>
    <row r="283" spans="1:16" x14ac:dyDescent="0.25">
      <c r="A283" s="18" t="s">
        <v>874</v>
      </c>
      <c r="B283">
        <v>1</v>
      </c>
      <c r="M283">
        <v>95</v>
      </c>
      <c r="N283">
        <v>5.5577100000000002</v>
      </c>
      <c r="O283">
        <v>1</v>
      </c>
      <c r="P283">
        <v>5.5</v>
      </c>
    </row>
    <row r="284" spans="1:16" x14ac:dyDescent="0.25">
      <c r="A284" s="18" t="s">
        <v>2089</v>
      </c>
      <c r="B284">
        <v>1</v>
      </c>
      <c r="M284">
        <v>96</v>
      </c>
      <c r="N284">
        <v>1.2755399999999999</v>
      </c>
      <c r="O284">
        <v>1</v>
      </c>
      <c r="P284">
        <v>1.4</v>
      </c>
    </row>
    <row r="285" spans="1:16" x14ac:dyDescent="0.25">
      <c r="A285" s="16" t="s">
        <v>2086</v>
      </c>
      <c r="B285">
        <v>1</v>
      </c>
      <c r="M285">
        <v>97</v>
      </c>
      <c r="O285">
        <v>1</v>
      </c>
      <c r="P285">
        <v>2.4</v>
      </c>
    </row>
    <row r="286" spans="1:16" x14ac:dyDescent="0.25">
      <c r="A286" s="16" t="s">
        <v>2087</v>
      </c>
      <c r="B286">
        <v>1</v>
      </c>
      <c r="M286">
        <v>98</v>
      </c>
      <c r="O286">
        <v>1</v>
      </c>
      <c r="P286">
        <v>1.3</v>
      </c>
    </row>
    <row r="287" spans="1:16" x14ac:dyDescent="0.25">
      <c r="A287" s="16" t="s">
        <v>2086</v>
      </c>
      <c r="B287">
        <v>1</v>
      </c>
      <c r="M287">
        <v>99</v>
      </c>
      <c r="N287">
        <v>33.984029999999997</v>
      </c>
      <c r="O287">
        <v>1</v>
      </c>
      <c r="P287">
        <v>24.2</v>
      </c>
    </row>
    <row r="288" spans="1:16" x14ac:dyDescent="0.25">
      <c r="A288" s="16" t="s">
        <v>2089</v>
      </c>
      <c r="B288">
        <v>1</v>
      </c>
      <c r="M288">
        <v>100</v>
      </c>
      <c r="O288">
        <v>1</v>
      </c>
      <c r="P288">
        <v>8</v>
      </c>
    </row>
    <row r="289" spans="1:16" x14ac:dyDescent="0.25">
      <c r="A289" s="16" t="s">
        <v>2110</v>
      </c>
      <c r="B289">
        <v>1</v>
      </c>
      <c r="M289">
        <v>101</v>
      </c>
      <c r="O289">
        <v>1</v>
      </c>
      <c r="P289">
        <v>1</v>
      </c>
    </row>
    <row r="290" spans="1:16" x14ac:dyDescent="0.25">
      <c r="A290" s="16" t="s">
        <v>2088</v>
      </c>
      <c r="B290">
        <v>1</v>
      </c>
      <c r="M290">
        <v>102</v>
      </c>
      <c r="O290">
        <v>1</v>
      </c>
      <c r="P290">
        <v>1</v>
      </c>
    </row>
    <row r="291" spans="1:16" x14ac:dyDescent="0.25">
      <c r="A291" s="16" t="s">
        <v>2089</v>
      </c>
      <c r="B291">
        <v>1</v>
      </c>
      <c r="M291">
        <v>103</v>
      </c>
      <c r="O291">
        <v>1</v>
      </c>
      <c r="P291">
        <v>2</v>
      </c>
    </row>
    <row r="292" spans="1:16" x14ac:dyDescent="0.25">
      <c r="A292" s="16" t="s">
        <v>2086</v>
      </c>
      <c r="B292">
        <v>1</v>
      </c>
      <c r="M292">
        <v>104</v>
      </c>
      <c r="O292">
        <v>1</v>
      </c>
      <c r="P292">
        <v>3.3</v>
      </c>
    </row>
    <row r="293" spans="1:16" x14ac:dyDescent="0.25">
      <c r="A293" s="16" t="s">
        <v>2086</v>
      </c>
      <c r="B293">
        <v>1</v>
      </c>
      <c r="M293">
        <v>105</v>
      </c>
      <c r="O293">
        <v>1</v>
      </c>
      <c r="P293">
        <v>1.1000000000000001</v>
      </c>
    </row>
    <row r="294" spans="1:16" x14ac:dyDescent="0.25">
      <c r="A294" s="16" t="s">
        <v>2087</v>
      </c>
      <c r="B294">
        <v>1</v>
      </c>
      <c r="M294">
        <v>106</v>
      </c>
      <c r="O294">
        <v>1</v>
      </c>
      <c r="P294">
        <v>4</v>
      </c>
    </row>
    <row r="295" spans="1:16" x14ac:dyDescent="0.25">
      <c r="A295" s="16" t="s">
        <v>2089</v>
      </c>
      <c r="B295">
        <v>1</v>
      </c>
      <c r="M295">
        <v>107</v>
      </c>
      <c r="O295">
        <v>1</v>
      </c>
      <c r="P295">
        <v>1.6</v>
      </c>
    </row>
    <row r="296" spans="1:16" x14ac:dyDescent="0.25">
      <c r="A296" s="16" t="s">
        <v>874</v>
      </c>
      <c r="B296">
        <v>1</v>
      </c>
      <c r="M296">
        <v>108</v>
      </c>
      <c r="O296">
        <v>1</v>
      </c>
      <c r="P296">
        <v>2</v>
      </c>
    </row>
    <row r="297" spans="1:16" x14ac:dyDescent="0.25">
      <c r="A297" s="16" t="s">
        <v>2110</v>
      </c>
      <c r="B297">
        <v>1</v>
      </c>
      <c r="M297">
        <v>109</v>
      </c>
      <c r="O297">
        <v>1</v>
      </c>
      <c r="P297">
        <v>31.5</v>
      </c>
    </row>
    <row r="298" spans="1:16" x14ac:dyDescent="0.25">
      <c r="A298" s="18" t="s">
        <v>2086</v>
      </c>
      <c r="B298">
        <v>1</v>
      </c>
      <c r="M298">
        <v>110</v>
      </c>
      <c r="N298">
        <v>7.6532400000000003</v>
      </c>
      <c r="O298">
        <v>2</v>
      </c>
      <c r="P298">
        <v>7.8</v>
      </c>
    </row>
    <row r="299" spans="1:16" x14ac:dyDescent="0.25">
      <c r="A299" s="16" t="s">
        <v>2086</v>
      </c>
      <c r="B299">
        <v>1</v>
      </c>
      <c r="M299">
        <v>111</v>
      </c>
      <c r="N299">
        <v>5.2843799999999996</v>
      </c>
      <c r="O299">
        <v>1</v>
      </c>
    </row>
    <row r="300" spans="1:16" x14ac:dyDescent="0.25">
      <c r="A300" s="16" t="s">
        <v>2086</v>
      </c>
      <c r="B300">
        <v>1</v>
      </c>
      <c r="M300">
        <v>112</v>
      </c>
      <c r="N300">
        <v>3.6444000000000001</v>
      </c>
      <c r="O300">
        <v>1</v>
      </c>
      <c r="P300">
        <v>1.7</v>
      </c>
    </row>
    <row r="301" spans="1:16" x14ac:dyDescent="0.25">
      <c r="A301" s="16" t="s">
        <v>2110</v>
      </c>
      <c r="B301">
        <v>1</v>
      </c>
      <c r="M301">
        <v>113</v>
      </c>
      <c r="O301">
        <v>1</v>
      </c>
      <c r="P301">
        <v>1.1000000000000001</v>
      </c>
    </row>
    <row r="302" spans="1:16" x14ac:dyDescent="0.25">
      <c r="A302" s="16" t="s">
        <v>2086</v>
      </c>
      <c r="B302">
        <v>1</v>
      </c>
      <c r="M302">
        <v>114</v>
      </c>
      <c r="O302">
        <v>1</v>
      </c>
      <c r="P302">
        <v>1.8</v>
      </c>
    </row>
    <row r="303" spans="1:16" x14ac:dyDescent="0.25">
      <c r="A303" s="16" t="s">
        <v>2086</v>
      </c>
      <c r="B303">
        <v>1</v>
      </c>
      <c r="M303">
        <v>115</v>
      </c>
      <c r="O303">
        <v>1</v>
      </c>
      <c r="P303">
        <v>1</v>
      </c>
    </row>
    <row r="304" spans="1:16" x14ac:dyDescent="0.25">
      <c r="A304" s="16" t="s">
        <v>2087</v>
      </c>
      <c r="B304">
        <v>1</v>
      </c>
      <c r="M304">
        <v>116</v>
      </c>
      <c r="O304">
        <v>2</v>
      </c>
      <c r="P304">
        <v>3.8</v>
      </c>
    </row>
    <row r="305" spans="1:16" x14ac:dyDescent="0.25">
      <c r="A305" s="16" t="s">
        <v>2086</v>
      </c>
      <c r="B305">
        <v>1</v>
      </c>
      <c r="M305">
        <v>117</v>
      </c>
      <c r="O305">
        <v>2</v>
      </c>
      <c r="P305">
        <v>5.3</v>
      </c>
    </row>
    <row r="306" spans="1:16" x14ac:dyDescent="0.25">
      <c r="A306" s="16" t="s">
        <v>2086</v>
      </c>
      <c r="B306">
        <v>1</v>
      </c>
      <c r="M306">
        <v>118</v>
      </c>
      <c r="N306">
        <v>4.3732800000000003</v>
      </c>
      <c r="O306">
        <v>1</v>
      </c>
      <c r="P306">
        <v>3.2</v>
      </c>
    </row>
    <row r="307" spans="1:16" x14ac:dyDescent="0.25">
      <c r="A307" s="16" t="s">
        <v>2087</v>
      </c>
      <c r="B307">
        <v>1</v>
      </c>
      <c r="M307">
        <v>119</v>
      </c>
      <c r="N307">
        <v>2.0955299999999997</v>
      </c>
      <c r="O307">
        <v>1</v>
      </c>
      <c r="P307">
        <v>1.3</v>
      </c>
    </row>
    <row r="308" spans="1:16" x14ac:dyDescent="0.25">
      <c r="A308" s="16" t="s">
        <v>2086</v>
      </c>
      <c r="B308">
        <v>1</v>
      </c>
      <c r="M308">
        <v>120</v>
      </c>
      <c r="N308">
        <v>3.6444000000000001</v>
      </c>
      <c r="O308">
        <v>1</v>
      </c>
      <c r="P308">
        <v>3</v>
      </c>
    </row>
    <row r="309" spans="1:16" x14ac:dyDescent="0.25">
      <c r="A309" s="16" t="s">
        <v>2086</v>
      </c>
      <c r="B309">
        <v>1</v>
      </c>
      <c r="M309">
        <v>121</v>
      </c>
      <c r="N309">
        <v>3.3710700000000005</v>
      </c>
      <c r="O309">
        <v>1</v>
      </c>
      <c r="P309">
        <v>1.5</v>
      </c>
    </row>
    <row r="310" spans="1:16" x14ac:dyDescent="0.25">
      <c r="A310" s="16" t="s">
        <v>2086</v>
      </c>
      <c r="B310">
        <v>1</v>
      </c>
      <c r="M310">
        <v>122</v>
      </c>
      <c r="O310">
        <v>1</v>
      </c>
      <c r="P310">
        <v>1.2</v>
      </c>
    </row>
    <row r="311" spans="1:16" x14ac:dyDescent="0.25">
      <c r="A311" s="16" t="s">
        <v>2110</v>
      </c>
      <c r="B311">
        <v>1</v>
      </c>
      <c r="M311">
        <v>123</v>
      </c>
      <c r="N311">
        <v>4.7377200000000004</v>
      </c>
      <c r="O311">
        <v>1</v>
      </c>
      <c r="P311">
        <v>3.9</v>
      </c>
    </row>
    <row r="312" spans="1:16" x14ac:dyDescent="0.25">
      <c r="A312" s="16" t="s">
        <v>2110</v>
      </c>
      <c r="B312">
        <v>1</v>
      </c>
      <c r="M312">
        <v>124</v>
      </c>
      <c r="O312">
        <v>1</v>
      </c>
      <c r="P312">
        <v>2.2000000000000002</v>
      </c>
    </row>
    <row r="313" spans="1:16" x14ac:dyDescent="0.25">
      <c r="A313" s="16" t="s">
        <v>2089</v>
      </c>
      <c r="B313">
        <v>1</v>
      </c>
      <c r="M313">
        <v>125</v>
      </c>
      <c r="O313">
        <v>1</v>
      </c>
      <c r="P313">
        <v>1.4</v>
      </c>
    </row>
    <row r="314" spans="1:16" x14ac:dyDescent="0.25">
      <c r="A314" s="16" t="s">
        <v>2087</v>
      </c>
      <c r="B314">
        <v>1</v>
      </c>
      <c r="M314">
        <v>126</v>
      </c>
      <c r="N314">
        <v>27.332999999999998</v>
      </c>
      <c r="O314">
        <v>1</v>
      </c>
      <c r="P314">
        <v>14.5</v>
      </c>
    </row>
    <row r="315" spans="1:16" x14ac:dyDescent="0.25">
      <c r="A315" s="16" t="s">
        <v>874</v>
      </c>
      <c r="B315">
        <v>1</v>
      </c>
      <c r="M315">
        <v>127</v>
      </c>
      <c r="N315">
        <v>2.3688600000000002</v>
      </c>
      <c r="O315">
        <v>1</v>
      </c>
      <c r="P315">
        <v>1.6</v>
      </c>
    </row>
    <row r="316" spans="1:16" x14ac:dyDescent="0.25">
      <c r="A316" s="16" t="s">
        <v>2087</v>
      </c>
      <c r="B316">
        <v>1</v>
      </c>
      <c r="M316">
        <v>128</v>
      </c>
      <c r="O316">
        <v>1</v>
      </c>
      <c r="P316">
        <v>1.3</v>
      </c>
    </row>
    <row r="317" spans="1:16" x14ac:dyDescent="0.25">
      <c r="A317" s="27" t="s">
        <v>2086</v>
      </c>
      <c r="B317">
        <v>1</v>
      </c>
      <c r="M317">
        <v>129</v>
      </c>
      <c r="N317">
        <v>1.00221</v>
      </c>
      <c r="P317">
        <v>0.8</v>
      </c>
    </row>
    <row r="318" spans="1:16" x14ac:dyDescent="0.25">
      <c r="A318" s="16" t="s">
        <v>2088</v>
      </c>
      <c r="B318">
        <v>1</v>
      </c>
      <c r="M318">
        <v>130</v>
      </c>
      <c r="O318">
        <v>1</v>
      </c>
      <c r="P318">
        <v>2.1</v>
      </c>
    </row>
    <row r="319" spans="1:16" x14ac:dyDescent="0.25">
      <c r="A319" s="16" t="s">
        <v>2087</v>
      </c>
      <c r="B319">
        <v>1</v>
      </c>
      <c r="M319">
        <v>131</v>
      </c>
      <c r="O319">
        <v>1</v>
      </c>
      <c r="P319">
        <v>2.9</v>
      </c>
    </row>
    <row r="320" spans="1:16" x14ac:dyDescent="0.25">
      <c r="A320" s="18" t="s">
        <v>2086</v>
      </c>
      <c r="B320">
        <v>1</v>
      </c>
      <c r="M320">
        <v>132</v>
      </c>
      <c r="N320">
        <v>3.46218</v>
      </c>
      <c r="O320">
        <v>1</v>
      </c>
      <c r="P320">
        <v>1.6</v>
      </c>
    </row>
    <row r="321" spans="1:16" x14ac:dyDescent="0.25">
      <c r="A321" s="18" t="s">
        <v>2086</v>
      </c>
      <c r="B321">
        <v>1</v>
      </c>
      <c r="M321">
        <v>133</v>
      </c>
      <c r="O321">
        <v>1</v>
      </c>
      <c r="P321">
        <v>22.5</v>
      </c>
    </row>
    <row r="322" spans="1:16" x14ac:dyDescent="0.25">
      <c r="A322" s="16" t="s">
        <v>2086</v>
      </c>
      <c r="B322">
        <v>1</v>
      </c>
      <c r="M322">
        <v>134</v>
      </c>
      <c r="N322">
        <v>3.0066300000000004</v>
      </c>
      <c r="O322">
        <v>1</v>
      </c>
      <c r="P322">
        <v>2.6</v>
      </c>
    </row>
    <row r="323" spans="1:16" x14ac:dyDescent="0.25">
      <c r="A323" s="16" t="s">
        <v>38</v>
      </c>
      <c r="B323">
        <v>1</v>
      </c>
      <c r="M323">
        <v>135</v>
      </c>
      <c r="O323">
        <v>1</v>
      </c>
      <c r="P323">
        <v>2.1</v>
      </c>
    </row>
    <row r="324" spans="1:16" x14ac:dyDescent="0.25">
      <c r="A324" s="16" t="s">
        <v>38</v>
      </c>
      <c r="B324">
        <v>1</v>
      </c>
      <c r="M324">
        <v>136</v>
      </c>
      <c r="O324">
        <v>1</v>
      </c>
      <c r="P324">
        <v>6.8</v>
      </c>
    </row>
    <row r="325" spans="1:16" x14ac:dyDescent="0.25">
      <c r="A325" s="16" t="s">
        <v>38</v>
      </c>
      <c r="B325">
        <v>1</v>
      </c>
      <c r="M325">
        <v>137</v>
      </c>
      <c r="O325">
        <v>1</v>
      </c>
      <c r="P325">
        <v>1.3</v>
      </c>
    </row>
    <row r="326" spans="1:16" x14ac:dyDescent="0.25">
      <c r="A326" s="16" t="s">
        <v>2110</v>
      </c>
      <c r="B326">
        <v>1</v>
      </c>
      <c r="M326">
        <v>138</v>
      </c>
      <c r="O326">
        <v>1</v>
      </c>
      <c r="P326">
        <v>1.5</v>
      </c>
    </row>
    <row r="327" spans="1:16" x14ac:dyDescent="0.25">
      <c r="A327" s="16" t="s">
        <v>2110</v>
      </c>
      <c r="B327">
        <v>1</v>
      </c>
      <c r="M327">
        <v>139</v>
      </c>
      <c r="N327">
        <v>0.91110000000000002</v>
      </c>
      <c r="O327">
        <v>1</v>
      </c>
      <c r="P327">
        <v>2.2000000000000002</v>
      </c>
    </row>
    <row r="328" spans="1:16" x14ac:dyDescent="0.25">
      <c r="A328" s="16" t="s">
        <v>38</v>
      </c>
      <c r="B328">
        <v>1</v>
      </c>
      <c r="M328">
        <v>140</v>
      </c>
      <c r="O328">
        <v>2</v>
      </c>
      <c r="P328">
        <v>2.6</v>
      </c>
    </row>
    <row r="329" spans="1:16" x14ac:dyDescent="0.25">
      <c r="A329" s="16" t="s">
        <v>38</v>
      </c>
      <c r="B329">
        <v>1</v>
      </c>
      <c r="M329">
        <v>141</v>
      </c>
      <c r="O329">
        <v>1</v>
      </c>
      <c r="P329">
        <v>1.1000000000000001</v>
      </c>
    </row>
    <row r="330" spans="1:16" x14ac:dyDescent="0.25">
      <c r="A330" s="16" t="s">
        <v>38</v>
      </c>
      <c r="B330">
        <v>1</v>
      </c>
      <c r="M330">
        <v>142</v>
      </c>
      <c r="N330">
        <v>2.0955299999999997</v>
      </c>
      <c r="O330">
        <v>1</v>
      </c>
      <c r="P330">
        <v>3.7</v>
      </c>
    </row>
    <row r="331" spans="1:16" x14ac:dyDescent="0.25">
      <c r="A331" s="16" t="s">
        <v>38</v>
      </c>
      <c r="B331">
        <v>1</v>
      </c>
      <c r="M331">
        <v>143</v>
      </c>
      <c r="O331">
        <v>1</v>
      </c>
      <c r="P331">
        <v>1.2</v>
      </c>
    </row>
    <row r="332" spans="1:16" x14ac:dyDescent="0.25">
      <c r="A332" s="16" t="s">
        <v>38</v>
      </c>
      <c r="B332">
        <v>1</v>
      </c>
      <c r="M332">
        <v>144</v>
      </c>
      <c r="N332">
        <v>1.0933200000000001</v>
      </c>
      <c r="O332">
        <v>1</v>
      </c>
      <c r="P332">
        <v>1.3</v>
      </c>
    </row>
    <row r="333" spans="1:16" x14ac:dyDescent="0.25">
      <c r="A333" s="16" t="s">
        <v>38</v>
      </c>
      <c r="B333">
        <v>1</v>
      </c>
      <c r="M333">
        <v>145</v>
      </c>
      <c r="N333">
        <v>17.766450000000003</v>
      </c>
      <c r="O333">
        <v>4</v>
      </c>
      <c r="P333">
        <v>23.5</v>
      </c>
    </row>
    <row r="334" spans="1:16" x14ac:dyDescent="0.25">
      <c r="A334" s="16" t="s">
        <v>38</v>
      </c>
      <c r="B334">
        <v>1</v>
      </c>
      <c r="M334">
        <v>146</v>
      </c>
      <c r="N334">
        <v>4.5555000000000003</v>
      </c>
      <c r="O334">
        <v>1</v>
      </c>
      <c r="P334">
        <v>6</v>
      </c>
    </row>
    <row r="335" spans="1:16" x14ac:dyDescent="0.25">
      <c r="A335" s="16" t="s">
        <v>38</v>
      </c>
      <c r="B335">
        <v>1</v>
      </c>
      <c r="M335">
        <v>147</v>
      </c>
      <c r="O335">
        <v>1</v>
      </c>
      <c r="P335">
        <v>1</v>
      </c>
    </row>
    <row r="336" spans="1:16" x14ac:dyDescent="0.25">
      <c r="A336" s="16" t="s">
        <v>38</v>
      </c>
      <c r="B336">
        <v>1</v>
      </c>
      <c r="M336">
        <v>148</v>
      </c>
      <c r="N336">
        <v>4.4643900000000007</v>
      </c>
      <c r="O336">
        <v>1</v>
      </c>
      <c r="P336">
        <v>2.9</v>
      </c>
    </row>
    <row r="337" spans="1:16" x14ac:dyDescent="0.25">
      <c r="A337" s="16" t="s">
        <v>38</v>
      </c>
      <c r="B337">
        <v>1</v>
      </c>
      <c r="M337">
        <v>149</v>
      </c>
      <c r="O337">
        <v>1</v>
      </c>
      <c r="P337">
        <v>1.8</v>
      </c>
    </row>
    <row r="338" spans="1:16" x14ac:dyDescent="0.25">
      <c r="A338" s="16" t="s">
        <v>38</v>
      </c>
      <c r="B338">
        <v>1</v>
      </c>
      <c r="M338">
        <v>150</v>
      </c>
      <c r="O338">
        <v>1</v>
      </c>
      <c r="P338">
        <v>1.5</v>
      </c>
    </row>
    <row r="339" spans="1:16" x14ac:dyDescent="0.25">
      <c r="A339" s="16" t="s">
        <v>38</v>
      </c>
      <c r="B339">
        <v>1</v>
      </c>
      <c r="M339">
        <v>151</v>
      </c>
      <c r="N339">
        <v>42.91281</v>
      </c>
      <c r="O339">
        <v>1</v>
      </c>
      <c r="P339">
        <v>36</v>
      </c>
    </row>
    <row r="340" spans="1:16" x14ac:dyDescent="0.25">
      <c r="A340" s="16" t="s">
        <v>38</v>
      </c>
      <c r="B340">
        <v>1</v>
      </c>
      <c r="M340">
        <v>152</v>
      </c>
      <c r="O340">
        <v>1</v>
      </c>
      <c r="P340">
        <v>2.2000000000000002</v>
      </c>
    </row>
    <row r="341" spans="1:16" x14ac:dyDescent="0.25">
      <c r="A341" s="16" t="s">
        <v>38</v>
      </c>
      <c r="B341">
        <v>1</v>
      </c>
      <c r="M341">
        <v>153</v>
      </c>
      <c r="O341">
        <v>1</v>
      </c>
      <c r="P341">
        <v>3.8</v>
      </c>
    </row>
    <row r="342" spans="1:16" x14ac:dyDescent="0.25">
      <c r="A342" s="16" t="s">
        <v>38</v>
      </c>
      <c r="B342">
        <v>1</v>
      </c>
      <c r="M342">
        <v>154</v>
      </c>
      <c r="O342">
        <v>1</v>
      </c>
      <c r="P342">
        <v>2.4</v>
      </c>
    </row>
    <row r="343" spans="1:16" x14ac:dyDescent="0.25">
      <c r="A343" s="16" t="s">
        <v>38</v>
      </c>
      <c r="B343">
        <v>1</v>
      </c>
      <c r="M343">
        <v>155</v>
      </c>
      <c r="N343">
        <v>11.02431</v>
      </c>
      <c r="O343">
        <v>1</v>
      </c>
      <c r="P343">
        <v>4.5</v>
      </c>
    </row>
    <row r="344" spans="1:16" x14ac:dyDescent="0.25">
      <c r="A344" s="16" t="s">
        <v>38</v>
      </c>
      <c r="B344">
        <v>1</v>
      </c>
      <c r="M344">
        <v>156</v>
      </c>
      <c r="O344">
        <v>1</v>
      </c>
      <c r="P344">
        <v>2.6</v>
      </c>
    </row>
    <row r="345" spans="1:16" x14ac:dyDescent="0.25">
      <c r="A345" s="16" t="s">
        <v>38</v>
      </c>
      <c r="B345">
        <v>1</v>
      </c>
      <c r="M345">
        <v>157</v>
      </c>
      <c r="N345">
        <v>3.0066300000000004</v>
      </c>
      <c r="O345">
        <v>1</v>
      </c>
      <c r="P345">
        <v>1.4</v>
      </c>
    </row>
    <row r="346" spans="1:16" x14ac:dyDescent="0.25">
      <c r="A346" s="16" t="s">
        <v>38</v>
      </c>
      <c r="B346">
        <v>1</v>
      </c>
      <c r="M346">
        <v>158</v>
      </c>
      <c r="O346">
        <v>1</v>
      </c>
      <c r="P346">
        <v>5.8</v>
      </c>
    </row>
    <row r="347" spans="1:16" x14ac:dyDescent="0.25">
      <c r="A347" s="16" t="s">
        <v>38</v>
      </c>
      <c r="B347">
        <v>1</v>
      </c>
      <c r="M347">
        <v>159</v>
      </c>
      <c r="N347">
        <v>2.3688600000000002</v>
      </c>
      <c r="O347">
        <v>1</v>
      </c>
      <c r="P347">
        <v>2.4</v>
      </c>
    </row>
    <row r="348" spans="1:16" x14ac:dyDescent="0.25">
      <c r="A348" s="16" t="s">
        <v>38</v>
      </c>
      <c r="B348">
        <v>1</v>
      </c>
      <c r="M348">
        <v>160</v>
      </c>
      <c r="N348">
        <v>1.0933200000000001</v>
      </c>
      <c r="O348">
        <v>1</v>
      </c>
      <c r="P348">
        <v>2</v>
      </c>
    </row>
    <row r="349" spans="1:16" x14ac:dyDescent="0.25">
      <c r="A349" s="16" t="s">
        <v>38</v>
      </c>
      <c r="B349">
        <v>1</v>
      </c>
      <c r="M349">
        <v>161</v>
      </c>
      <c r="O349">
        <v>1</v>
      </c>
      <c r="P349">
        <v>5.8</v>
      </c>
    </row>
    <row r="350" spans="1:16" x14ac:dyDescent="0.25">
      <c r="A350" s="16" t="s">
        <v>38</v>
      </c>
      <c r="B350">
        <v>1</v>
      </c>
      <c r="M350">
        <v>162</v>
      </c>
      <c r="N350">
        <v>5.9221500000000002</v>
      </c>
      <c r="O350">
        <v>1</v>
      </c>
      <c r="P350">
        <v>2.4</v>
      </c>
    </row>
    <row r="351" spans="1:16" x14ac:dyDescent="0.25">
      <c r="A351" s="16" t="s">
        <v>38</v>
      </c>
      <c r="B351">
        <v>1</v>
      </c>
      <c r="M351">
        <v>163</v>
      </c>
      <c r="N351">
        <v>1.9133100000000001</v>
      </c>
      <c r="P351">
        <v>1</v>
      </c>
    </row>
    <row r="352" spans="1:16" x14ac:dyDescent="0.25">
      <c r="A352" s="16" t="s">
        <v>38</v>
      </c>
      <c r="B352">
        <v>1</v>
      </c>
      <c r="M352">
        <v>164</v>
      </c>
      <c r="N352">
        <v>9.0198900000000002</v>
      </c>
      <c r="O352">
        <v>1</v>
      </c>
      <c r="P352">
        <v>7.5</v>
      </c>
    </row>
    <row r="353" spans="1:16" x14ac:dyDescent="0.25">
      <c r="A353" s="16" t="s">
        <v>38</v>
      </c>
      <c r="B353">
        <v>1</v>
      </c>
      <c r="M353">
        <v>165</v>
      </c>
      <c r="N353">
        <v>0.91110000000000002</v>
      </c>
      <c r="O353">
        <v>1</v>
      </c>
      <c r="P353">
        <v>1.2</v>
      </c>
    </row>
    <row r="354" spans="1:16" x14ac:dyDescent="0.25">
      <c r="A354" s="16" t="s">
        <v>38</v>
      </c>
      <c r="B354">
        <v>1</v>
      </c>
      <c r="M354">
        <v>166</v>
      </c>
      <c r="O354">
        <v>1</v>
      </c>
      <c r="P354">
        <v>2</v>
      </c>
    </row>
    <row r="355" spans="1:16" x14ac:dyDescent="0.25">
      <c r="A355" s="16" t="s">
        <v>38</v>
      </c>
      <c r="B355">
        <v>1</v>
      </c>
      <c r="M355">
        <v>167</v>
      </c>
      <c r="N355">
        <v>9.2932199999999998</v>
      </c>
      <c r="O355">
        <v>1</v>
      </c>
      <c r="P355">
        <v>15.100000000000001</v>
      </c>
    </row>
    <row r="356" spans="1:16" x14ac:dyDescent="0.25">
      <c r="A356" s="16" t="s">
        <v>38</v>
      </c>
      <c r="B356">
        <v>1</v>
      </c>
      <c r="M356">
        <v>168</v>
      </c>
      <c r="N356">
        <v>6.2865900000000003</v>
      </c>
      <c r="O356">
        <v>1</v>
      </c>
      <c r="P356">
        <v>4.5</v>
      </c>
    </row>
    <row r="357" spans="1:16" x14ac:dyDescent="0.25">
      <c r="A357" s="16" t="s">
        <v>2086</v>
      </c>
      <c r="B357">
        <v>1</v>
      </c>
      <c r="M357">
        <v>169</v>
      </c>
      <c r="N357">
        <v>6.0132600000000007</v>
      </c>
      <c r="O357">
        <v>1</v>
      </c>
      <c r="P357">
        <v>4.7</v>
      </c>
    </row>
    <row r="358" spans="1:16" x14ac:dyDescent="0.25">
      <c r="A358" s="16" t="s">
        <v>874</v>
      </c>
      <c r="B358">
        <v>1</v>
      </c>
      <c r="M358">
        <v>170</v>
      </c>
      <c r="O358">
        <v>1</v>
      </c>
      <c r="P358">
        <v>1.2</v>
      </c>
    </row>
    <row r="359" spans="1:16" x14ac:dyDescent="0.25">
      <c r="A359" s="16" t="s">
        <v>874</v>
      </c>
      <c r="B359">
        <v>1</v>
      </c>
      <c r="M359">
        <v>171</v>
      </c>
      <c r="N359">
        <v>3.0977399999999999</v>
      </c>
      <c r="O359">
        <v>1</v>
      </c>
      <c r="P359">
        <v>4</v>
      </c>
    </row>
    <row r="360" spans="1:16" x14ac:dyDescent="0.25">
      <c r="A360" s="16" t="s">
        <v>2110</v>
      </c>
      <c r="B360">
        <v>1</v>
      </c>
      <c r="M360">
        <v>172</v>
      </c>
      <c r="O360">
        <v>1</v>
      </c>
      <c r="P360">
        <v>1</v>
      </c>
    </row>
    <row r="361" spans="1:16" x14ac:dyDescent="0.25">
      <c r="A361" s="16" t="s">
        <v>874</v>
      </c>
      <c r="B361">
        <v>1</v>
      </c>
      <c r="M361">
        <v>173</v>
      </c>
      <c r="N361">
        <v>4.9199400000000004</v>
      </c>
      <c r="O361">
        <v>1</v>
      </c>
      <c r="P361">
        <v>3</v>
      </c>
    </row>
    <row r="362" spans="1:16" x14ac:dyDescent="0.25">
      <c r="A362" s="16" t="s">
        <v>874</v>
      </c>
      <c r="B362">
        <v>1</v>
      </c>
      <c r="M362">
        <v>174</v>
      </c>
      <c r="N362">
        <v>3.0066299999999999</v>
      </c>
      <c r="O362">
        <v>1</v>
      </c>
      <c r="P362">
        <v>2.4</v>
      </c>
    </row>
    <row r="363" spans="1:16" x14ac:dyDescent="0.25">
      <c r="A363" s="16" t="s">
        <v>2110</v>
      </c>
      <c r="B363">
        <v>1</v>
      </c>
      <c r="M363">
        <v>175</v>
      </c>
      <c r="N363">
        <v>1.3666499999999999</v>
      </c>
    </row>
    <row r="364" spans="1:16" x14ac:dyDescent="0.25">
      <c r="A364" s="16" t="s">
        <v>2110</v>
      </c>
      <c r="B364">
        <v>1</v>
      </c>
      <c r="M364">
        <v>176</v>
      </c>
      <c r="O364">
        <v>1</v>
      </c>
      <c r="P364">
        <v>3.2</v>
      </c>
    </row>
    <row r="365" spans="1:16" x14ac:dyDescent="0.25">
      <c r="A365" s="16" t="s">
        <v>2086</v>
      </c>
      <c r="B365">
        <v>1</v>
      </c>
      <c r="M365">
        <v>177</v>
      </c>
      <c r="O365">
        <v>2</v>
      </c>
      <c r="P365">
        <v>2.5</v>
      </c>
    </row>
    <row r="366" spans="1:16" x14ac:dyDescent="0.25">
      <c r="A366" s="16" t="s">
        <v>2086</v>
      </c>
      <c r="B366">
        <v>1</v>
      </c>
      <c r="M366">
        <v>178</v>
      </c>
      <c r="O366">
        <v>1</v>
      </c>
      <c r="P366">
        <v>2</v>
      </c>
    </row>
    <row r="367" spans="1:16" x14ac:dyDescent="0.25">
      <c r="A367" s="16" t="s">
        <v>2086</v>
      </c>
      <c r="B367">
        <v>1</v>
      </c>
      <c r="M367">
        <v>179</v>
      </c>
      <c r="N367">
        <v>8.8376699999999992</v>
      </c>
      <c r="O367">
        <v>1</v>
      </c>
      <c r="P367">
        <v>4</v>
      </c>
    </row>
    <row r="368" spans="1:16" x14ac:dyDescent="0.25">
      <c r="A368" s="16" t="s">
        <v>2089</v>
      </c>
      <c r="B368">
        <v>1</v>
      </c>
      <c r="M368">
        <v>180</v>
      </c>
      <c r="O368">
        <v>1</v>
      </c>
      <c r="P368">
        <v>2</v>
      </c>
    </row>
    <row r="369" spans="1:16" x14ac:dyDescent="0.25">
      <c r="A369" s="16" t="s">
        <v>2086</v>
      </c>
      <c r="B369">
        <v>1</v>
      </c>
      <c r="M369">
        <v>181</v>
      </c>
      <c r="O369">
        <v>1</v>
      </c>
      <c r="P369">
        <v>2.5</v>
      </c>
    </row>
    <row r="370" spans="1:16" x14ac:dyDescent="0.25">
      <c r="A370" s="18" t="s">
        <v>2087</v>
      </c>
      <c r="B370">
        <v>1</v>
      </c>
      <c r="M370">
        <v>182</v>
      </c>
      <c r="N370">
        <v>0.91110000000000002</v>
      </c>
      <c r="O370">
        <v>1</v>
      </c>
      <c r="P370">
        <v>3.6</v>
      </c>
    </row>
    <row r="371" spans="1:16" x14ac:dyDescent="0.25">
      <c r="A371" s="16" t="s">
        <v>2086</v>
      </c>
      <c r="B371">
        <v>1</v>
      </c>
      <c r="M371">
        <v>183</v>
      </c>
      <c r="O371">
        <v>1</v>
      </c>
      <c r="P371">
        <v>1</v>
      </c>
    </row>
    <row r="372" spans="1:16" x14ac:dyDescent="0.25">
      <c r="A372" s="16" t="s">
        <v>2097</v>
      </c>
      <c r="B372">
        <v>1</v>
      </c>
      <c r="M372">
        <v>184</v>
      </c>
      <c r="O372">
        <v>1</v>
      </c>
      <c r="P372">
        <v>1.3</v>
      </c>
    </row>
    <row r="373" spans="1:16" x14ac:dyDescent="0.25">
      <c r="A373" s="16" t="s">
        <v>2086</v>
      </c>
      <c r="B373">
        <v>1</v>
      </c>
      <c r="M373">
        <v>185</v>
      </c>
      <c r="N373">
        <v>1.8222</v>
      </c>
      <c r="O373">
        <v>1</v>
      </c>
      <c r="P373">
        <v>3.6</v>
      </c>
    </row>
    <row r="374" spans="1:16" x14ac:dyDescent="0.25">
      <c r="A374" s="16" t="s">
        <v>2086</v>
      </c>
      <c r="B374">
        <v>1</v>
      </c>
      <c r="M374">
        <v>186</v>
      </c>
      <c r="O374">
        <v>1</v>
      </c>
      <c r="P374">
        <v>2.8</v>
      </c>
    </row>
    <row r="375" spans="1:16" x14ac:dyDescent="0.25">
      <c r="A375" s="16" t="s">
        <v>2086</v>
      </c>
      <c r="B375">
        <v>1</v>
      </c>
      <c r="M375">
        <v>187</v>
      </c>
      <c r="O375">
        <v>1</v>
      </c>
      <c r="P375">
        <v>1</v>
      </c>
    </row>
    <row r="376" spans="1:16" x14ac:dyDescent="0.25">
      <c r="A376" s="16" t="s">
        <v>2086</v>
      </c>
      <c r="B376">
        <v>1</v>
      </c>
      <c r="M376">
        <v>188</v>
      </c>
      <c r="O376">
        <v>1</v>
      </c>
      <c r="P376">
        <v>2.8</v>
      </c>
    </row>
    <row r="377" spans="1:16" x14ac:dyDescent="0.25">
      <c r="A377" s="16" t="s">
        <v>2086</v>
      </c>
      <c r="B377">
        <v>1</v>
      </c>
      <c r="M377">
        <v>189</v>
      </c>
      <c r="O377">
        <v>1</v>
      </c>
      <c r="P377">
        <v>1.2</v>
      </c>
    </row>
    <row r="378" spans="1:16" x14ac:dyDescent="0.25">
      <c r="A378" s="16" t="s">
        <v>874</v>
      </c>
      <c r="B378">
        <v>1</v>
      </c>
      <c r="M378">
        <v>190</v>
      </c>
      <c r="O378">
        <v>1</v>
      </c>
      <c r="P378">
        <v>3.5</v>
      </c>
    </row>
    <row r="379" spans="1:16" x14ac:dyDescent="0.25">
      <c r="A379" s="16" t="s">
        <v>874</v>
      </c>
      <c r="B379">
        <v>1</v>
      </c>
      <c r="M379">
        <v>191</v>
      </c>
      <c r="O379">
        <v>1</v>
      </c>
      <c r="P379">
        <v>1</v>
      </c>
    </row>
    <row r="380" spans="1:16" x14ac:dyDescent="0.25">
      <c r="A380" s="16" t="s">
        <v>874</v>
      </c>
      <c r="B380">
        <v>1</v>
      </c>
      <c r="M380">
        <v>192</v>
      </c>
      <c r="N380">
        <v>1.0933200000000001</v>
      </c>
      <c r="O380">
        <v>1</v>
      </c>
      <c r="P380">
        <v>1</v>
      </c>
    </row>
    <row r="381" spans="1:16" x14ac:dyDescent="0.25">
      <c r="A381" s="16" t="s">
        <v>874</v>
      </c>
      <c r="B381">
        <v>1</v>
      </c>
      <c r="M381">
        <v>193</v>
      </c>
      <c r="O381">
        <v>1</v>
      </c>
      <c r="P381">
        <v>3.5</v>
      </c>
    </row>
    <row r="382" spans="1:16" x14ac:dyDescent="0.25">
      <c r="A382" s="27" t="s">
        <v>2087</v>
      </c>
      <c r="B382">
        <v>1</v>
      </c>
      <c r="M382">
        <v>194</v>
      </c>
      <c r="N382">
        <v>17.3109</v>
      </c>
      <c r="O382">
        <v>1</v>
      </c>
      <c r="P382">
        <v>10.8</v>
      </c>
    </row>
    <row r="383" spans="1:16" x14ac:dyDescent="0.25">
      <c r="A383" s="16" t="s">
        <v>2089</v>
      </c>
      <c r="B383">
        <v>1</v>
      </c>
      <c r="M383">
        <v>195</v>
      </c>
      <c r="O383">
        <v>1</v>
      </c>
      <c r="P383">
        <v>1.4</v>
      </c>
    </row>
    <row r="384" spans="1:16" x14ac:dyDescent="0.25">
      <c r="A384" s="16" t="s">
        <v>2087</v>
      </c>
      <c r="B384">
        <v>1</v>
      </c>
      <c r="M384" t="s">
        <v>645</v>
      </c>
      <c r="N384">
        <v>553.94880000000001</v>
      </c>
      <c r="O384">
        <v>204</v>
      </c>
      <c r="P384">
        <v>812.19999999999993</v>
      </c>
    </row>
    <row r="385" spans="1:2" x14ac:dyDescent="0.25">
      <c r="A385" s="16" t="s">
        <v>2086</v>
      </c>
      <c r="B385">
        <v>1</v>
      </c>
    </row>
    <row r="386" spans="1:2" x14ac:dyDescent="0.25">
      <c r="A386" s="16" t="s">
        <v>2086</v>
      </c>
      <c r="B386">
        <v>1</v>
      </c>
    </row>
    <row r="387" spans="1:2" x14ac:dyDescent="0.25">
      <c r="A387" s="16" t="s">
        <v>2110</v>
      </c>
      <c r="B387">
        <v>1</v>
      </c>
    </row>
    <row r="388" spans="1:2" x14ac:dyDescent="0.25">
      <c r="A388" s="16" t="s">
        <v>2110</v>
      </c>
      <c r="B388">
        <v>1</v>
      </c>
    </row>
    <row r="389" spans="1:2" x14ac:dyDescent="0.25">
      <c r="A389" s="16" t="s">
        <v>2110</v>
      </c>
      <c r="B389">
        <v>1</v>
      </c>
    </row>
    <row r="390" spans="1:2" x14ac:dyDescent="0.25">
      <c r="A390" s="16" t="s">
        <v>2110</v>
      </c>
      <c r="B390">
        <v>1</v>
      </c>
    </row>
    <row r="391" spans="1:2" x14ac:dyDescent="0.25">
      <c r="A391" s="16" t="s">
        <v>2110</v>
      </c>
      <c r="B391">
        <v>1</v>
      </c>
    </row>
    <row r="392" spans="1:2" x14ac:dyDescent="0.25">
      <c r="A392" s="16" t="s">
        <v>2110</v>
      </c>
      <c r="B392">
        <v>1</v>
      </c>
    </row>
    <row r="393" spans="1:2" x14ac:dyDescent="0.25">
      <c r="A393" s="16" t="s">
        <v>2110</v>
      </c>
      <c r="B393">
        <v>1</v>
      </c>
    </row>
    <row r="394" spans="1:2" x14ac:dyDescent="0.25">
      <c r="A394" s="16" t="s">
        <v>2110</v>
      </c>
      <c r="B394">
        <v>1</v>
      </c>
    </row>
    <row r="395" spans="1:2" x14ac:dyDescent="0.25">
      <c r="A395" s="16" t="s">
        <v>2110</v>
      </c>
      <c r="B395">
        <v>1</v>
      </c>
    </row>
    <row r="396" spans="1:2" x14ac:dyDescent="0.25">
      <c r="A396" s="18" t="s">
        <v>2086</v>
      </c>
      <c r="B396">
        <v>1</v>
      </c>
    </row>
    <row r="397" spans="1:2" x14ac:dyDescent="0.25">
      <c r="A397" s="16" t="s">
        <v>2087</v>
      </c>
      <c r="B397">
        <v>1</v>
      </c>
    </row>
    <row r="398" spans="1:2" x14ac:dyDescent="0.25">
      <c r="A398" s="16" t="s">
        <v>2087</v>
      </c>
      <c r="B398">
        <v>1</v>
      </c>
    </row>
    <row r="399" spans="1:2" x14ac:dyDescent="0.25">
      <c r="A399" s="16" t="s">
        <v>2087</v>
      </c>
      <c r="B399">
        <v>1</v>
      </c>
    </row>
    <row r="400" spans="1:2" x14ac:dyDescent="0.25">
      <c r="A400" s="16" t="s">
        <v>874</v>
      </c>
      <c r="B400">
        <v>1</v>
      </c>
    </row>
    <row r="401" spans="1:2" x14ac:dyDescent="0.25">
      <c r="A401" s="16" t="s">
        <v>2086</v>
      </c>
      <c r="B401">
        <v>1</v>
      </c>
    </row>
    <row r="402" spans="1:2" x14ac:dyDescent="0.25">
      <c r="A402" s="16" t="s">
        <v>2087</v>
      </c>
      <c r="B402">
        <v>1</v>
      </c>
    </row>
    <row r="403" spans="1:2" x14ac:dyDescent="0.25">
      <c r="A403" s="16" t="s">
        <v>2086</v>
      </c>
      <c r="B403">
        <v>1</v>
      </c>
    </row>
    <row r="404" spans="1:2" x14ac:dyDescent="0.25">
      <c r="A404" s="16" t="s">
        <v>2086</v>
      </c>
      <c r="B404">
        <v>1</v>
      </c>
    </row>
    <row r="405" spans="1:2" x14ac:dyDescent="0.25">
      <c r="A405" s="16" t="s">
        <v>2086</v>
      </c>
      <c r="B405">
        <v>1</v>
      </c>
    </row>
    <row r="406" spans="1:2" x14ac:dyDescent="0.25">
      <c r="A406" s="16" t="s">
        <v>2086</v>
      </c>
      <c r="B406">
        <v>1</v>
      </c>
    </row>
    <row r="407" spans="1:2" x14ac:dyDescent="0.25">
      <c r="A407" s="16" t="s">
        <v>2086</v>
      </c>
      <c r="B407">
        <v>1</v>
      </c>
    </row>
    <row r="408" spans="1:2" x14ac:dyDescent="0.25">
      <c r="A408" s="25" t="s">
        <v>2087</v>
      </c>
      <c r="B408">
        <v>1</v>
      </c>
    </row>
    <row r="409" spans="1:2" x14ac:dyDescent="0.25">
      <c r="A409" s="16" t="s">
        <v>2110</v>
      </c>
      <c r="B409">
        <v>1</v>
      </c>
    </row>
    <row r="410" spans="1:2" x14ac:dyDescent="0.25">
      <c r="A410" s="18" t="s">
        <v>2110</v>
      </c>
      <c r="B410">
        <v>1</v>
      </c>
    </row>
    <row r="411" spans="1:2" x14ac:dyDescent="0.25">
      <c r="A411" s="25" t="s">
        <v>2087</v>
      </c>
      <c r="B411">
        <v>1</v>
      </c>
    </row>
    <row r="412" spans="1:2" x14ac:dyDescent="0.25">
      <c r="A412" s="16" t="s">
        <v>2087</v>
      </c>
      <c r="B412">
        <v>1</v>
      </c>
    </row>
    <row r="413" spans="1:2" x14ac:dyDescent="0.25">
      <c r="A413" s="25" t="s">
        <v>2086</v>
      </c>
      <c r="B413">
        <v>1</v>
      </c>
    </row>
    <row r="414" spans="1:2" x14ac:dyDescent="0.25">
      <c r="A414" s="16" t="s">
        <v>2086</v>
      </c>
      <c r="B414">
        <v>1</v>
      </c>
    </row>
    <row r="415" spans="1:2" x14ac:dyDescent="0.25">
      <c r="A415" s="16" t="s">
        <v>2088</v>
      </c>
      <c r="B415">
        <v>1</v>
      </c>
    </row>
    <row r="416" spans="1:2" x14ac:dyDescent="0.25">
      <c r="A416" s="16" t="s">
        <v>2087</v>
      </c>
      <c r="B416">
        <v>1</v>
      </c>
    </row>
    <row r="417" spans="1:2" x14ac:dyDescent="0.25">
      <c r="A417" s="16" t="s">
        <v>2086</v>
      </c>
      <c r="B417">
        <v>1</v>
      </c>
    </row>
    <row r="418" spans="1:2" x14ac:dyDescent="0.25">
      <c r="A418" s="16" t="s">
        <v>2087</v>
      </c>
      <c r="B418">
        <v>1</v>
      </c>
    </row>
    <row r="419" spans="1:2" x14ac:dyDescent="0.25">
      <c r="A419" s="18" t="s">
        <v>2086</v>
      </c>
      <c r="B419">
        <v>1</v>
      </c>
    </row>
    <row r="420" spans="1:2" x14ac:dyDescent="0.25">
      <c r="A420" s="16" t="s">
        <v>2086</v>
      </c>
      <c r="B420">
        <v>1</v>
      </c>
    </row>
    <row r="421" spans="1:2" x14ac:dyDescent="0.25">
      <c r="A421" s="16" t="s">
        <v>874</v>
      </c>
      <c r="B421">
        <v>1</v>
      </c>
    </row>
    <row r="422" spans="1:2" x14ac:dyDescent="0.25">
      <c r="A422" s="16" t="s">
        <v>2087</v>
      </c>
      <c r="B422">
        <v>1</v>
      </c>
    </row>
    <row r="423" spans="1:2" x14ac:dyDescent="0.25">
      <c r="A423" s="16" t="s">
        <v>874</v>
      </c>
      <c r="B423">
        <v>1</v>
      </c>
    </row>
    <row r="424" spans="1:2" x14ac:dyDescent="0.25">
      <c r="A424" s="16" t="s">
        <v>2086</v>
      </c>
      <c r="B424">
        <v>1</v>
      </c>
    </row>
    <row r="425" spans="1:2" x14ac:dyDescent="0.25">
      <c r="A425" s="16" t="s">
        <v>2086</v>
      </c>
      <c r="B425">
        <v>1</v>
      </c>
    </row>
    <row r="426" spans="1:2" x14ac:dyDescent="0.25">
      <c r="A426" s="16" t="s">
        <v>874</v>
      </c>
      <c r="B426">
        <v>1</v>
      </c>
    </row>
    <row r="427" spans="1:2" x14ac:dyDescent="0.25">
      <c r="A427" s="29" t="s">
        <v>2111</v>
      </c>
      <c r="B427">
        <v>1</v>
      </c>
    </row>
    <row r="428" spans="1:2" x14ac:dyDescent="0.25">
      <c r="A428" s="29" t="s">
        <v>874</v>
      </c>
      <c r="B428">
        <v>1</v>
      </c>
    </row>
    <row r="429" spans="1:2" x14ac:dyDescent="0.25">
      <c r="A429" s="30" t="s">
        <v>2089</v>
      </c>
      <c r="B429">
        <v>1</v>
      </c>
    </row>
    <row r="430" spans="1:2" x14ac:dyDescent="0.25">
      <c r="A430" s="25" t="s">
        <v>2087</v>
      </c>
      <c r="B430">
        <v>1</v>
      </c>
    </row>
    <row r="431" spans="1:2" x14ac:dyDescent="0.25">
      <c r="A431" s="16" t="s">
        <v>2086</v>
      </c>
      <c r="B431">
        <v>1</v>
      </c>
    </row>
    <row r="432" spans="1:2" x14ac:dyDescent="0.25">
      <c r="A432" s="16" t="s">
        <v>2086</v>
      </c>
      <c r="B432">
        <v>1</v>
      </c>
    </row>
    <row r="433" spans="1:2" x14ac:dyDescent="0.25">
      <c r="A433" s="16" t="s">
        <v>2087</v>
      </c>
      <c r="B433">
        <v>1</v>
      </c>
    </row>
    <row r="434" spans="1:2" x14ac:dyDescent="0.25">
      <c r="A434" s="16" t="s">
        <v>2086</v>
      </c>
      <c r="B434">
        <v>1</v>
      </c>
    </row>
    <row r="435" spans="1:2" x14ac:dyDescent="0.25">
      <c r="A435" s="16" t="s">
        <v>2089</v>
      </c>
      <c r="B435">
        <v>1</v>
      </c>
    </row>
    <row r="436" spans="1:2" x14ac:dyDescent="0.25">
      <c r="A436" s="16" t="s">
        <v>2089</v>
      </c>
      <c r="B436">
        <v>1</v>
      </c>
    </row>
    <row r="437" spans="1:2" x14ac:dyDescent="0.25">
      <c r="A437" s="16" t="s">
        <v>2089</v>
      </c>
      <c r="B437">
        <v>1</v>
      </c>
    </row>
    <row r="438" spans="1:2" x14ac:dyDescent="0.25">
      <c r="A438" s="18" t="s">
        <v>2112</v>
      </c>
      <c r="B438">
        <v>1</v>
      </c>
    </row>
    <row r="439" spans="1:2" x14ac:dyDescent="0.25">
      <c r="A439" s="2" t="s">
        <v>2089</v>
      </c>
      <c r="B439">
        <v>1</v>
      </c>
    </row>
  </sheetData>
  <autoFilter ref="W1:AA195" xr:uid="{00000000-0009-0000-0000-000003000000}">
    <sortState xmlns:xlrd2="http://schemas.microsoft.com/office/spreadsheetml/2017/richdata2" ref="W2:AA196">
      <sortCondition descending="1" ref="Z1:Z196"/>
    </sortState>
  </autoFilter>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B9"/>
  <sheetViews>
    <sheetView workbookViewId="0"/>
  </sheetViews>
  <sheetFormatPr defaultColWidth="10.7109375" defaultRowHeight="15" x14ac:dyDescent="0.25"/>
  <sheetData>
    <row r="1" spans="2:2" x14ac:dyDescent="0.25">
      <c r="B1" t="s">
        <v>117</v>
      </c>
    </row>
    <row r="2" spans="2:2" x14ac:dyDescent="0.25">
      <c r="B2" t="s">
        <v>118</v>
      </c>
    </row>
    <row r="3" spans="2:2" x14ac:dyDescent="0.25">
      <c r="B3" t="s">
        <v>120</v>
      </c>
    </row>
    <row r="4" spans="2:2" x14ac:dyDescent="0.25">
      <c r="B4" t="s">
        <v>119</v>
      </c>
    </row>
    <row r="5" spans="2:2" x14ac:dyDescent="0.25">
      <c r="B5" t="s">
        <v>121</v>
      </c>
    </row>
    <row r="6" spans="2:2" x14ac:dyDescent="0.25">
      <c r="B6" t="s">
        <v>122</v>
      </c>
    </row>
    <row r="7" spans="2:2" x14ac:dyDescent="0.25">
      <c r="B7" t="s">
        <v>123</v>
      </c>
    </row>
    <row r="8" spans="2:2" x14ac:dyDescent="0.25">
      <c r="B8" t="s">
        <v>20</v>
      </c>
    </row>
    <row r="9" spans="2:2" x14ac:dyDescent="0.25">
      <c r="B9" t="s">
        <v>124</v>
      </c>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
  <sheetViews>
    <sheetView workbookViewId="0"/>
  </sheetViews>
  <sheetFormatPr defaultColWidth="10.7109375" defaultRowHeight="15" x14ac:dyDescent="0.25"/>
  <sheetData>
    <row r="1" spans="1:2" x14ac:dyDescent="0.25">
      <c r="A1" t="s">
        <v>125</v>
      </c>
      <c r="B1" t="s">
        <v>126</v>
      </c>
    </row>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71"/>
  <sheetViews>
    <sheetView showGridLines="0" workbookViewId="0">
      <selection activeCell="F10" sqref="F10"/>
    </sheetView>
  </sheetViews>
  <sheetFormatPr defaultColWidth="8.7109375" defaultRowHeight="15" x14ac:dyDescent="0.25"/>
  <sheetData>
    <row r="71" spans="1:1" x14ac:dyDescent="0.25">
      <c r="A71" t="s">
        <v>2185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E221"/>
  <sheetViews>
    <sheetView zoomScale="85" zoomScaleNormal="85" workbookViewId="0">
      <selection activeCell="B16" sqref="B16"/>
    </sheetView>
  </sheetViews>
  <sheetFormatPr defaultColWidth="11.42578125" defaultRowHeight="15" x14ac:dyDescent="0.25"/>
  <cols>
    <col min="1" max="1" width="19.7109375" style="31" bestFit="1" customWidth="1"/>
    <col min="2" max="2" width="26.140625" style="31" bestFit="1" customWidth="1"/>
    <col min="3" max="3" width="29" style="31" bestFit="1" customWidth="1"/>
    <col min="4" max="4" width="23.140625" style="31" bestFit="1" customWidth="1"/>
    <col min="5" max="5" width="13.7109375" style="31" customWidth="1"/>
    <col min="6" max="7" width="11.42578125" style="31"/>
    <col min="8" max="8" width="14.140625" style="31" bestFit="1" customWidth="1"/>
    <col min="9" max="9" width="17.7109375" style="31" bestFit="1" customWidth="1"/>
    <col min="10" max="15" width="11.42578125" style="31"/>
    <col min="16" max="16" width="14.140625" style="31" bestFit="1" customWidth="1"/>
    <col min="17" max="17" width="11.42578125" style="31"/>
    <col min="18" max="18" width="13.85546875" style="31" bestFit="1" customWidth="1"/>
    <col min="19" max="25" width="11.42578125" style="31"/>
    <col min="26" max="26" width="14.140625" style="31" bestFit="1" customWidth="1"/>
    <col min="27" max="16384" width="11.42578125" style="31"/>
  </cols>
  <sheetData>
    <row r="2" spans="1:31" x14ac:dyDescent="0.25">
      <c r="A2" s="34" t="s">
        <v>2282</v>
      </c>
      <c r="H2" s="34" t="s">
        <v>2275</v>
      </c>
      <c r="P2" s="34" t="s">
        <v>2276</v>
      </c>
      <c r="Z2" s="34" t="s">
        <v>2277</v>
      </c>
    </row>
    <row r="3" spans="1:31" ht="15.75" thickBot="1" x14ac:dyDescent="0.3">
      <c r="A3" s="34"/>
      <c r="H3" s="34"/>
      <c r="P3" s="34"/>
      <c r="Z3" s="34"/>
    </row>
    <row r="4" spans="1:31" ht="15.75" thickBot="1" x14ac:dyDescent="0.3">
      <c r="H4" s="34"/>
      <c r="P4" s="101" t="s">
        <v>2281</v>
      </c>
      <c r="Q4" s="102">
        <f>+COUNT(P9:P21)</f>
        <v>13</v>
      </c>
      <c r="Z4" s="34"/>
    </row>
    <row r="5" spans="1:31" ht="15.75" thickBot="1" x14ac:dyDescent="0.3">
      <c r="A5" s="96" t="s">
        <v>2289</v>
      </c>
      <c r="B5" s="95"/>
      <c r="C5" s="104">
        <v>72</v>
      </c>
      <c r="D5" s="31" t="s">
        <v>2290</v>
      </c>
      <c r="H5" s="101" t="s">
        <v>2281</v>
      </c>
      <c r="I5" s="102">
        <f>+COUNT(H9:H52)</f>
        <v>44</v>
      </c>
      <c r="P5" s="98" t="s">
        <v>2278</v>
      </c>
      <c r="Q5" s="99">
        <f>(S22-R22)/R22</f>
        <v>0.24932413793103467</v>
      </c>
      <c r="Z5" s="101" t="s">
        <v>2281</v>
      </c>
      <c r="AA5" s="102">
        <f>+COUNT(Z9:Z24)</f>
        <v>16</v>
      </c>
    </row>
    <row r="6" spans="1:31" ht="15.75" thickBot="1" x14ac:dyDescent="0.3">
      <c r="A6" s="34"/>
      <c r="H6" s="100" t="s">
        <v>2278</v>
      </c>
      <c r="I6" s="103">
        <f>(K53-J53)/J53</f>
        <v>0.1788198460222418</v>
      </c>
      <c r="P6" s="100" t="s">
        <v>2279</v>
      </c>
      <c r="Q6" s="50">
        <f>Q5*918.8</f>
        <v>229.07901793103463</v>
      </c>
      <c r="R6" s="31" t="s">
        <v>2280</v>
      </c>
      <c r="Z6" s="100" t="s">
        <v>2278</v>
      </c>
      <c r="AA6" s="103">
        <f>(AC25-AB25)/AB25</f>
        <v>0.12653701298701336</v>
      </c>
    </row>
    <row r="7" spans="1:31" ht="15.75" thickBot="1" x14ac:dyDescent="0.3">
      <c r="A7" s="34"/>
      <c r="H7" s="34"/>
      <c r="P7" s="34"/>
      <c r="Z7" s="34"/>
    </row>
    <row r="8" spans="1:31" s="34" customFormat="1" ht="15.75" thickBot="1" x14ac:dyDescent="0.3">
      <c r="A8" s="89" t="s">
        <v>644</v>
      </c>
      <c r="B8" s="90" t="s">
        <v>2230</v>
      </c>
      <c r="C8" s="90" t="s">
        <v>2226</v>
      </c>
      <c r="D8" s="90" t="s">
        <v>2227</v>
      </c>
      <c r="E8" s="90" t="s">
        <v>2243</v>
      </c>
      <c r="F8" s="91" t="s">
        <v>2244</v>
      </c>
      <c r="H8" s="89" t="s">
        <v>644</v>
      </c>
      <c r="I8" s="90" t="s">
        <v>2230</v>
      </c>
      <c r="J8" s="90" t="s">
        <v>2226</v>
      </c>
      <c r="K8" s="90" t="s">
        <v>2227</v>
      </c>
      <c r="L8" s="90" t="s">
        <v>2243</v>
      </c>
      <c r="M8" s="91" t="s">
        <v>2244</v>
      </c>
      <c r="P8" s="89" t="s">
        <v>644</v>
      </c>
      <c r="Q8" s="90" t="s">
        <v>2230</v>
      </c>
      <c r="R8" s="90" t="s">
        <v>2226</v>
      </c>
      <c r="S8" s="90" t="s">
        <v>2227</v>
      </c>
      <c r="T8" s="90" t="s">
        <v>2283</v>
      </c>
      <c r="U8" s="90" t="s">
        <v>2284</v>
      </c>
      <c r="V8" s="90" t="s">
        <v>2243</v>
      </c>
      <c r="W8" s="91" t="s">
        <v>2244</v>
      </c>
      <c r="Z8" s="89" t="s">
        <v>644</v>
      </c>
      <c r="AA8" s="90" t="s">
        <v>2230</v>
      </c>
      <c r="AB8" s="90" t="s">
        <v>2226</v>
      </c>
      <c r="AC8" s="90" t="s">
        <v>2227</v>
      </c>
      <c r="AD8" s="90" t="s">
        <v>2243</v>
      </c>
      <c r="AE8" s="91" t="s">
        <v>2244</v>
      </c>
    </row>
    <row r="9" spans="1:31" x14ac:dyDescent="0.25">
      <c r="A9" s="92">
        <v>1</v>
      </c>
      <c r="B9" s="31">
        <v>3</v>
      </c>
      <c r="C9" s="31">
        <v>1.4</v>
      </c>
      <c r="D9" s="31">
        <v>2.3460000000000001</v>
      </c>
      <c r="E9" s="31">
        <v>1</v>
      </c>
      <c r="F9" s="72">
        <v>2</v>
      </c>
      <c r="H9" s="92">
        <v>1</v>
      </c>
      <c r="I9" s="31">
        <v>3</v>
      </c>
      <c r="J9" s="31">
        <v>1.4</v>
      </c>
      <c r="K9" s="31">
        <v>2.3460000000000001</v>
      </c>
      <c r="L9" s="31">
        <v>1</v>
      </c>
      <c r="M9" s="72">
        <v>2</v>
      </c>
      <c r="P9" s="92">
        <v>4</v>
      </c>
      <c r="Q9" s="31">
        <v>1</v>
      </c>
      <c r="R9" s="31">
        <v>0.6</v>
      </c>
      <c r="S9" s="31">
        <v>0.93840000000000001</v>
      </c>
      <c r="T9" s="31">
        <v>0.9</v>
      </c>
      <c r="U9" s="31">
        <v>1.0933200000000001</v>
      </c>
      <c r="V9" s="31">
        <v>1</v>
      </c>
      <c r="W9" s="72">
        <v>0</v>
      </c>
      <c r="Z9" s="92">
        <v>2</v>
      </c>
      <c r="AA9" s="31">
        <v>7</v>
      </c>
      <c r="AB9" s="31">
        <v>18.399999999999999</v>
      </c>
      <c r="AC9" s="31">
        <v>15.483600000000001</v>
      </c>
      <c r="AD9" s="31">
        <v>1</v>
      </c>
      <c r="AE9" s="72">
        <v>6</v>
      </c>
    </row>
    <row r="10" spans="1:31" x14ac:dyDescent="0.25">
      <c r="A10" s="92">
        <v>2</v>
      </c>
      <c r="B10" s="31">
        <v>7</v>
      </c>
      <c r="C10" s="31">
        <v>18.399999999999999</v>
      </c>
      <c r="D10" s="31">
        <v>15.483600000000001</v>
      </c>
      <c r="E10" s="31">
        <v>1</v>
      </c>
      <c r="F10" s="72">
        <v>6</v>
      </c>
      <c r="H10" s="92">
        <v>4</v>
      </c>
      <c r="I10" s="31">
        <v>1</v>
      </c>
      <c r="J10" s="31">
        <v>0.6</v>
      </c>
      <c r="K10" s="31">
        <v>0.93840000000000001</v>
      </c>
      <c r="L10" s="31">
        <v>1</v>
      </c>
      <c r="M10" s="72">
        <v>0</v>
      </c>
      <c r="P10" s="92">
        <v>8</v>
      </c>
      <c r="Q10" s="31">
        <v>2</v>
      </c>
      <c r="R10" s="31">
        <v>3.4</v>
      </c>
      <c r="S10" s="31">
        <v>4.03512</v>
      </c>
      <c r="T10" s="31">
        <v>3.8</v>
      </c>
      <c r="U10" s="31">
        <v>4.5555000000000003</v>
      </c>
      <c r="V10" s="31">
        <v>2</v>
      </c>
      <c r="W10" s="72">
        <v>0</v>
      </c>
      <c r="Z10" s="92">
        <v>3</v>
      </c>
      <c r="AA10" s="31">
        <v>8</v>
      </c>
      <c r="AB10" s="31">
        <v>26.5</v>
      </c>
      <c r="AC10" s="31">
        <v>29.653440000000003</v>
      </c>
      <c r="AD10" s="31">
        <v>2</v>
      </c>
      <c r="AE10" s="72">
        <v>6</v>
      </c>
    </row>
    <row r="11" spans="1:31" x14ac:dyDescent="0.25">
      <c r="A11" s="92">
        <v>3</v>
      </c>
      <c r="B11" s="31">
        <v>8</v>
      </c>
      <c r="C11" s="31">
        <v>26.5</v>
      </c>
      <c r="D11" s="31">
        <v>29.653440000000003</v>
      </c>
      <c r="E11" s="31">
        <v>2</v>
      </c>
      <c r="F11" s="72">
        <v>6</v>
      </c>
      <c r="H11" s="92">
        <v>5</v>
      </c>
      <c r="I11" s="31">
        <v>3</v>
      </c>
      <c r="J11" s="31">
        <v>3</v>
      </c>
      <c r="K11" s="31">
        <v>4.5043199999999999</v>
      </c>
      <c r="L11" s="31">
        <v>1</v>
      </c>
      <c r="M11" s="72">
        <v>2</v>
      </c>
      <c r="P11" s="92">
        <v>18</v>
      </c>
      <c r="Q11" s="31">
        <v>1</v>
      </c>
      <c r="R11" s="31">
        <v>4.9000000000000004</v>
      </c>
      <c r="S11" s="31">
        <v>4.6920000000000002</v>
      </c>
      <c r="T11" s="31">
        <v>6.1</v>
      </c>
      <c r="U11" s="31">
        <v>4.82883</v>
      </c>
      <c r="V11" s="31">
        <v>1</v>
      </c>
      <c r="W11" s="72">
        <v>0</v>
      </c>
      <c r="Z11" s="92">
        <v>23</v>
      </c>
      <c r="AA11" s="31">
        <v>6</v>
      </c>
      <c r="AB11" s="31">
        <v>2</v>
      </c>
      <c r="AC11" s="31">
        <v>1.5014400000000001</v>
      </c>
      <c r="AD11" s="31">
        <v>1</v>
      </c>
      <c r="AE11" s="72">
        <v>5</v>
      </c>
    </row>
    <row r="12" spans="1:31" x14ac:dyDescent="0.25">
      <c r="A12" s="92">
        <v>4</v>
      </c>
      <c r="B12" s="31">
        <v>1</v>
      </c>
      <c r="C12" s="31">
        <v>0.6</v>
      </c>
      <c r="D12" s="31">
        <v>0.93840000000000001</v>
      </c>
      <c r="E12" s="31">
        <v>1</v>
      </c>
      <c r="F12" s="72">
        <v>0</v>
      </c>
      <c r="H12" s="92">
        <v>6</v>
      </c>
      <c r="I12" s="31">
        <v>3</v>
      </c>
      <c r="J12" s="31">
        <v>2.7</v>
      </c>
      <c r="K12" s="31">
        <v>2.0644800000000001</v>
      </c>
      <c r="L12" s="31">
        <v>1</v>
      </c>
      <c r="M12" s="72">
        <v>2</v>
      </c>
      <c r="P12" s="92">
        <v>19</v>
      </c>
      <c r="Q12" s="31">
        <v>2</v>
      </c>
      <c r="R12" s="31">
        <v>2</v>
      </c>
      <c r="S12" s="31">
        <v>3.0028800000000002</v>
      </c>
      <c r="T12" s="31">
        <v>2</v>
      </c>
      <c r="U12" s="31">
        <v>3.0977399999999999</v>
      </c>
      <c r="V12" s="31">
        <v>2</v>
      </c>
      <c r="W12" s="72">
        <v>0</v>
      </c>
      <c r="Z12" s="92">
        <v>37</v>
      </c>
      <c r="AA12" s="31">
        <v>3</v>
      </c>
      <c r="AB12" s="31">
        <v>1.8</v>
      </c>
      <c r="AC12" s="31">
        <v>1.8768</v>
      </c>
      <c r="AD12" s="31">
        <v>1</v>
      </c>
      <c r="AE12" s="72">
        <v>2</v>
      </c>
    </row>
    <row r="13" spans="1:31" x14ac:dyDescent="0.25">
      <c r="A13" s="92">
        <v>5</v>
      </c>
      <c r="B13" s="31">
        <v>3</v>
      </c>
      <c r="C13" s="31">
        <v>3</v>
      </c>
      <c r="D13" s="31">
        <v>4.5043199999999999</v>
      </c>
      <c r="E13" s="31">
        <v>1</v>
      </c>
      <c r="F13" s="72">
        <v>2</v>
      </c>
      <c r="H13" s="92">
        <v>7</v>
      </c>
      <c r="I13" s="31">
        <v>3</v>
      </c>
      <c r="J13" s="31">
        <v>0.8</v>
      </c>
      <c r="K13" s="31">
        <v>1.2199200000000001</v>
      </c>
      <c r="L13" s="31">
        <v>1</v>
      </c>
      <c r="M13" s="72">
        <v>2</v>
      </c>
      <c r="P13" s="92">
        <v>33</v>
      </c>
      <c r="Q13" s="31">
        <v>2</v>
      </c>
      <c r="R13" s="31">
        <v>2.2000000000000002</v>
      </c>
      <c r="S13" s="31">
        <v>3.0028800000000002</v>
      </c>
      <c r="T13" s="31">
        <v>2</v>
      </c>
      <c r="U13" s="31">
        <v>2.8244100000000003</v>
      </c>
      <c r="V13" s="31">
        <v>1</v>
      </c>
      <c r="W13" s="72">
        <v>1</v>
      </c>
      <c r="Z13" s="92">
        <v>53</v>
      </c>
      <c r="AA13" s="31">
        <v>4</v>
      </c>
      <c r="AB13" s="31">
        <v>2.1</v>
      </c>
      <c r="AC13" s="31">
        <v>4.9735199999999997</v>
      </c>
      <c r="AD13" s="31">
        <v>1</v>
      </c>
      <c r="AE13" s="72">
        <v>3</v>
      </c>
    </row>
    <row r="14" spans="1:31" x14ac:dyDescent="0.25">
      <c r="A14" s="92">
        <v>6</v>
      </c>
      <c r="B14" s="31">
        <v>3</v>
      </c>
      <c r="C14" s="31">
        <v>2.7</v>
      </c>
      <c r="D14" s="31">
        <v>2.0644800000000001</v>
      </c>
      <c r="E14" s="31">
        <v>1</v>
      </c>
      <c r="F14" s="72">
        <v>2</v>
      </c>
      <c r="H14" s="92">
        <v>8</v>
      </c>
      <c r="I14" s="31">
        <v>2</v>
      </c>
      <c r="J14" s="31">
        <v>3.4</v>
      </c>
      <c r="K14" s="31">
        <v>4.03512</v>
      </c>
      <c r="L14" s="31">
        <v>2</v>
      </c>
      <c r="M14" s="72">
        <v>0</v>
      </c>
      <c r="P14" s="92">
        <v>45</v>
      </c>
      <c r="Q14" s="31">
        <v>2</v>
      </c>
      <c r="R14" s="31">
        <v>2</v>
      </c>
      <c r="S14" s="31">
        <v>1.7829599999999999</v>
      </c>
      <c r="T14" s="31">
        <v>1.4</v>
      </c>
      <c r="U14" s="31">
        <v>1.3666499999999999</v>
      </c>
      <c r="V14" s="31">
        <v>1</v>
      </c>
      <c r="W14" s="72">
        <v>1</v>
      </c>
      <c r="Z14" s="92">
        <v>56</v>
      </c>
      <c r="AA14" s="31">
        <v>3</v>
      </c>
      <c r="AB14" s="31">
        <v>2.9</v>
      </c>
      <c r="AC14" s="31">
        <v>3.6597599999999999</v>
      </c>
      <c r="AD14" s="31">
        <v>1</v>
      </c>
      <c r="AE14" s="72">
        <v>2</v>
      </c>
    </row>
    <row r="15" spans="1:31" x14ac:dyDescent="0.25">
      <c r="A15" s="92">
        <v>7</v>
      </c>
      <c r="B15" s="31">
        <v>3</v>
      </c>
      <c r="C15" s="31">
        <v>0.8</v>
      </c>
      <c r="D15" s="31">
        <v>1.2199200000000001</v>
      </c>
      <c r="E15" s="31">
        <v>1</v>
      </c>
      <c r="F15" s="72">
        <v>2</v>
      </c>
      <c r="H15" s="92">
        <v>14</v>
      </c>
      <c r="I15" s="31">
        <v>3</v>
      </c>
      <c r="J15" s="31">
        <v>2</v>
      </c>
      <c r="K15" s="31">
        <v>1.68912</v>
      </c>
      <c r="L15" s="31">
        <v>1</v>
      </c>
      <c r="M15" s="72">
        <v>2</v>
      </c>
      <c r="P15" s="92">
        <v>85</v>
      </c>
      <c r="Q15" s="31">
        <v>2</v>
      </c>
      <c r="R15" s="31">
        <v>9.1</v>
      </c>
      <c r="S15" s="31">
        <v>12.011519999999999</v>
      </c>
      <c r="T15" s="31">
        <v>8.1</v>
      </c>
      <c r="U15" s="31">
        <v>9.2021099999999993</v>
      </c>
      <c r="V15" s="31">
        <v>2</v>
      </c>
      <c r="W15" s="72">
        <v>0</v>
      </c>
      <c r="Z15" s="92">
        <v>110</v>
      </c>
      <c r="AA15" s="31">
        <v>5</v>
      </c>
      <c r="AB15" s="31">
        <v>7.6</v>
      </c>
      <c r="AC15" s="31">
        <v>7.7887200000000005</v>
      </c>
      <c r="AD15" s="31">
        <v>1</v>
      </c>
      <c r="AE15" s="72">
        <v>4</v>
      </c>
    </row>
    <row r="16" spans="1:31" x14ac:dyDescent="0.25">
      <c r="A16" s="92">
        <v>8</v>
      </c>
      <c r="B16" s="31">
        <v>2</v>
      </c>
      <c r="C16" s="31">
        <v>3.4</v>
      </c>
      <c r="D16" s="31">
        <v>4.03512</v>
      </c>
      <c r="E16" s="31">
        <v>2</v>
      </c>
      <c r="F16" s="72">
        <v>0</v>
      </c>
      <c r="H16" s="92">
        <v>18</v>
      </c>
      <c r="I16" s="31">
        <v>1</v>
      </c>
      <c r="J16" s="31">
        <v>4.9000000000000004</v>
      </c>
      <c r="K16" s="31">
        <v>4.6920000000000002</v>
      </c>
      <c r="L16" s="31">
        <v>1</v>
      </c>
      <c r="M16" s="72">
        <v>0</v>
      </c>
      <c r="P16" s="92">
        <v>95</v>
      </c>
      <c r="Q16" s="31">
        <v>2</v>
      </c>
      <c r="R16" s="31">
        <v>6.2</v>
      </c>
      <c r="S16" s="31">
        <v>8.6332799999999992</v>
      </c>
      <c r="T16" s="31">
        <v>5.5</v>
      </c>
      <c r="U16" s="31">
        <v>5.5577100000000002</v>
      </c>
      <c r="V16" s="31">
        <v>2</v>
      </c>
      <c r="W16" s="72">
        <v>0</v>
      </c>
      <c r="Z16" s="92">
        <v>112</v>
      </c>
      <c r="AA16" s="31">
        <v>5</v>
      </c>
      <c r="AB16" s="31">
        <v>1.8</v>
      </c>
      <c r="AC16" s="31">
        <v>2.2521599999999999</v>
      </c>
      <c r="AD16" s="31">
        <v>1</v>
      </c>
      <c r="AE16" s="72">
        <v>4</v>
      </c>
    </row>
    <row r="17" spans="1:31" x14ac:dyDescent="0.25">
      <c r="A17" s="92">
        <v>9</v>
      </c>
      <c r="B17" s="31">
        <v>19</v>
      </c>
      <c r="C17" s="31">
        <v>6.7</v>
      </c>
      <c r="D17" s="31">
        <v>9.3839999999999986</v>
      </c>
      <c r="E17" s="31">
        <v>8</v>
      </c>
      <c r="F17" s="72">
        <v>11</v>
      </c>
      <c r="H17" s="92">
        <v>19</v>
      </c>
      <c r="I17" s="31">
        <v>2</v>
      </c>
      <c r="J17" s="31">
        <v>2</v>
      </c>
      <c r="K17" s="31">
        <v>3.0028800000000002</v>
      </c>
      <c r="L17" s="31">
        <v>2</v>
      </c>
      <c r="M17" s="72">
        <v>0</v>
      </c>
      <c r="P17" s="92">
        <v>99</v>
      </c>
      <c r="Q17" s="31">
        <v>1</v>
      </c>
      <c r="R17" s="31">
        <v>28.5</v>
      </c>
      <c r="S17" s="31">
        <v>36.69144</v>
      </c>
      <c r="T17" s="31">
        <v>24.2</v>
      </c>
      <c r="U17" s="31">
        <v>33.984029999999997</v>
      </c>
      <c r="V17" s="31">
        <v>1</v>
      </c>
      <c r="W17" s="72">
        <v>0</v>
      </c>
      <c r="Z17" s="92">
        <v>120</v>
      </c>
      <c r="AA17" s="31">
        <v>2</v>
      </c>
      <c r="AB17" s="31">
        <v>3.5</v>
      </c>
      <c r="AC17" s="31">
        <v>2.7213599999999998</v>
      </c>
      <c r="AD17" s="31">
        <v>1</v>
      </c>
      <c r="AE17" s="72">
        <v>1</v>
      </c>
    </row>
    <row r="18" spans="1:31" x14ac:dyDescent="0.25">
      <c r="A18" s="92">
        <v>10</v>
      </c>
      <c r="B18" s="31">
        <v>4</v>
      </c>
      <c r="C18" s="31">
        <v>1.2</v>
      </c>
      <c r="E18" s="31">
        <v>0</v>
      </c>
      <c r="F18" s="72"/>
      <c r="H18" s="92">
        <v>20</v>
      </c>
      <c r="I18" s="31">
        <v>5</v>
      </c>
      <c r="J18" s="31">
        <v>40.5</v>
      </c>
      <c r="K18" s="31">
        <v>48.796799999999998</v>
      </c>
      <c r="L18" s="31">
        <v>2</v>
      </c>
      <c r="M18" s="72">
        <v>3</v>
      </c>
      <c r="P18" s="92">
        <v>119</v>
      </c>
      <c r="Q18" s="31">
        <v>2</v>
      </c>
      <c r="R18" s="31">
        <v>1.3</v>
      </c>
      <c r="S18" s="31">
        <v>2.7213599999999998</v>
      </c>
      <c r="T18" s="31">
        <v>1.3</v>
      </c>
      <c r="U18" s="31">
        <v>2.0955299999999997</v>
      </c>
      <c r="V18" s="31">
        <v>1</v>
      </c>
      <c r="W18" s="72">
        <v>1</v>
      </c>
      <c r="Z18" s="92">
        <v>123</v>
      </c>
      <c r="AA18" s="31">
        <v>4</v>
      </c>
      <c r="AB18" s="31">
        <v>4.0999999999999996</v>
      </c>
      <c r="AC18" s="31">
        <v>5.1612</v>
      </c>
      <c r="AD18" s="31">
        <v>1</v>
      </c>
      <c r="AE18" s="72">
        <v>3</v>
      </c>
    </row>
    <row r="19" spans="1:31" x14ac:dyDescent="0.25">
      <c r="A19" s="92">
        <v>11</v>
      </c>
      <c r="B19" s="31">
        <v>5</v>
      </c>
      <c r="C19" s="31">
        <v>1.6</v>
      </c>
      <c r="E19" s="31">
        <v>0</v>
      </c>
      <c r="F19" s="72"/>
      <c r="H19" s="92">
        <v>33</v>
      </c>
      <c r="I19" s="31">
        <v>2</v>
      </c>
      <c r="J19" s="31">
        <v>2.2000000000000002</v>
      </c>
      <c r="K19" s="31">
        <v>3.0028800000000002</v>
      </c>
      <c r="L19" s="31">
        <v>1</v>
      </c>
      <c r="M19" s="72">
        <v>1</v>
      </c>
      <c r="P19" s="92">
        <v>121</v>
      </c>
      <c r="Q19" s="31">
        <v>1</v>
      </c>
      <c r="R19" s="31">
        <v>2</v>
      </c>
      <c r="S19" s="31">
        <v>2.8151999999999999</v>
      </c>
      <c r="T19" s="31">
        <v>1.5</v>
      </c>
      <c r="U19" s="31">
        <v>3.3710700000000005</v>
      </c>
      <c r="V19" s="31">
        <v>1</v>
      </c>
      <c r="W19" s="72">
        <v>0</v>
      </c>
      <c r="Z19" s="92">
        <v>132</v>
      </c>
      <c r="AA19" s="31">
        <v>5</v>
      </c>
      <c r="AB19" s="31">
        <v>1.6</v>
      </c>
      <c r="AC19" s="31">
        <v>2.1583199999999998</v>
      </c>
      <c r="AD19" s="31">
        <v>1</v>
      </c>
      <c r="AE19" s="72">
        <v>4</v>
      </c>
    </row>
    <row r="20" spans="1:31" x14ac:dyDescent="0.25">
      <c r="A20" s="92">
        <v>12</v>
      </c>
      <c r="B20" s="31">
        <v>5</v>
      </c>
      <c r="C20" s="31">
        <v>4</v>
      </c>
      <c r="D20" s="31">
        <v>2.4398400000000002</v>
      </c>
      <c r="E20" s="31">
        <v>1</v>
      </c>
      <c r="F20" s="72">
        <v>4</v>
      </c>
      <c r="H20" s="92">
        <v>37</v>
      </c>
      <c r="I20" s="31">
        <v>3</v>
      </c>
      <c r="J20" s="31">
        <v>1.8</v>
      </c>
      <c r="K20" s="31">
        <v>1.8768</v>
      </c>
      <c r="L20" s="31">
        <v>1</v>
      </c>
      <c r="M20" s="72">
        <v>2</v>
      </c>
      <c r="P20" s="92">
        <v>160</v>
      </c>
      <c r="Q20" s="31">
        <v>1</v>
      </c>
      <c r="R20" s="31">
        <v>2.2000000000000002</v>
      </c>
      <c r="S20" s="31">
        <v>1.03224</v>
      </c>
      <c r="T20" s="31">
        <v>2</v>
      </c>
      <c r="U20" s="31">
        <v>1.0933200000000001</v>
      </c>
      <c r="V20" s="31">
        <v>1</v>
      </c>
      <c r="W20" s="72">
        <v>0</v>
      </c>
      <c r="Z20" s="92">
        <v>142</v>
      </c>
      <c r="AA20" s="31">
        <v>3</v>
      </c>
      <c r="AB20" s="31">
        <v>4</v>
      </c>
      <c r="AC20" s="31">
        <v>3.2844000000000002</v>
      </c>
      <c r="AD20" s="31">
        <v>1</v>
      </c>
      <c r="AE20" s="72">
        <v>2</v>
      </c>
    </row>
    <row r="21" spans="1:31" ht="15.75" thickBot="1" x14ac:dyDescent="0.3">
      <c r="A21" s="92">
        <v>13</v>
      </c>
      <c r="B21" s="31">
        <v>5</v>
      </c>
      <c r="C21" s="31">
        <v>5.5</v>
      </c>
      <c r="E21" s="31">
        <v>0</v>
      </c>
      <c r="F21" s="72"/>
      <c r="H21" s="92">
        <v>45</v>
      </c>
      <c r="I21" s="31">
        <v>2</v>
      </c>
      <c r="J21" s="31">
        <v>2</v>
      </c>
      <c r="K21" s="31">
        <v>1.7829599999999999</v>
      </c>
      <c r="L21" s="31">
        <v>1</v>
      </c>
      <c r="M21" s="72">
        <v>1</v>
      </c>
      <c r="P21" s="92">
        <v>174</v>
      </c>
      <c r="Q21" s="31">
        <v>2</v>
      </c>
      <c r="R21" s="31">
        <v>2.2999999999999998</v>
      </c>
      <c r="S21" s="31">
        <v>1.9706400000000002</v>
      </c>
      <c r="T21" s="31">
        <v>2.4</v>
      </c>
      <c r="U21" s="31">
        <v>3.0066299999999999</v>
      </c>
      <c r="V21" s="31">
        <v>1</v>
      </c>
      <c r="W21" s="72">
        <v>1</v>
      </c>
      <c r="Z21" s="92">
        <v>145</v>
      </c>
      <c r="AA21" s="31">
        <v>10</v>
      </c>
      <c r="AB21" s="31">
        <v>29.3</v>
      </c>
      <c r="AC21" s="31">
        <v>20.363280000000003</v>
      </c>
      <c r="AD21" s="31">
        <v>5</v>
      </c>
      <c r="AE21" s="72">
        <v>5</v>
      </c>
    </row>
    <row r="22" spans="1:31" ht="15.75" thickBot="1" x14ac:dyDescent="0.3">
      <c r="A22" s="92">
        <v>14</v>
      </c>
      <c r="B22" s="31">
        <v>3</v>
      </c>
      <c r="C22" s="31">
        <v>2</v>
      </c>
      <c r="D22" s="31">
        <v>1.68912</v>
      </c>
      <c r="E22" s="31">
        <v>1</v>
      </c>
      <c r="F22" s="72">
        <v>2</v>
      </c>
      <c r="H22" s="92">
        <v>51</v>
      </c>
      <c r="I22" s="31">
        <v>3</v>
      </c>
      <c r="J22" s="31">
        <v>0.4</v>
      </c>
      <c r="K22" s="31">
        <v>2.5336800000000004</v>
      </c>
      <c r="L22" s="31">
        <v>1</v>
      </c>
      <c r="M22" s="72">
        <v>2</v>
      </c>
      <c r="P22" s="89" t="s">
        <v>645</v>
      </c>
      <c r="Q22" s="90"/>
      <c r="R22" s="90">
        <f>SUM(R9:R21)</f>
        <v>66.7</v>
      </c>
      <c r="S22" s="90">
        <f>SUM(S9:S21)</f>
        <v>83.329920000000016</v>
      </c>
      <c r="T22" s="90">
        <f>SUM(T9:T21)</f>
        <v>61.199999999999996</v>
      </c>
      <c r="U22" s="90">
        <f>SUM(U9:U21)</f>
        <v>76.076850000000007</v>
      </c>
      <c r="V22" s="93"/>
      <c r="W22" s="94"/>
      <c r="Z22" s="92">
        <v>148</v>
      </c>
      <c r="AA22" s="31">
        <v>4</v>
      </c>
      <c r="AB22" s="31">
        <v>2.5</v>
      </c>
      <c r="AC22" s="31">
        <v>4.6920000000000002</v>
      </c>
      <c r="AD22" s="31">
        <v>1</v>
      </c>
      <c r="AE22" s="72">
        <v>3</v>
      </c>
    </row>
    <row r="23" spans="1:31" x14ac:dyDescent="0.25">
      <c r="A23" s="92">
        <v>15</v>
      </c>
      <c r="B23" s="31">
        <v>17</v>
      </c>
      <c r="C23" s="31">
        <v>1.5</v>
      </c>
      <c r="E23" s="31">
        <v>0</v>
      </c>
      <c r="F23" s="72"/>
      <c r="H23" s="92">
        <v>53</v>
      </c>
      <c r="I23" s="31">
        <v>4</v>
      </c>
      <c r="J23" s="31">
        <v>2.1</v>
      </c>
      <c r="K23" s="31">
        <v>4.9735199999999997</v>
      </c>
      <c r="L23" s="31">
        <v>1</v>
      </c>
      <c r="M23" s="72">
        <v>3</v>
      </c>
      <c r="T23" s="35"/>
      <c r="U23" s="35"/>
      <c r="Z23" s="92">
        <v>162</v>
      </c>
      <c r="AA23" s="31">
        <v>10</v>
      </c>
      <c r="AB23" s="31">
        <v>2.5</v>
      </c>
      <c r="AC23" s="31">
        <v>5.3488800000000003</v>
      </c>
      <c r="AD23" s="31">
        <v>3</v>
      </c>
      <c r="AE23" s="72">
        <v>7</v>
      </c>
    </row>
    <row r="24" spans="1:31" x14ac:dyDescent="0.25">
      <c r="A24" s="92">
        <v>16</v>
      </c>
      <c r="B24" s="31">
        <v>1</v>
      </c>
      <c r="E24" s="31">
        <v>0</v>
      </c>
      <c r="F24" s="72"/>
      <c r="H24" s="92">
        <v>54</v>
      </c>
      <c r="I24" s="31">
        <v>4</v>
      </c>
      <c r="J24" s="31">
        <v>4.5</v>
      </c>
      <c r="K24" s="31">
        <v>9.1024799999999999</v>
      </c>
      <c r="L24" s="31">
        <v>1</v>
      </c>
      <c r="M24" s="72">
        <v>3</v>
      </c>
      <c r="P24" s="34" t="s">
        <v>2285</v>
      </c>
      <c r="U24" s="97"/>
      <c r="Z24" s="92">
        <v>194</v>
      </c>
      <c r="AA24" s="31">
        <v>9</v>
      </c>
      <c r="AB24" s="31">
        <v>12.6</v>
      </c>
      <c r="AC24" s="31">
        <v>27.870480000000001</v>
      </c>
      <c r="AD24" s="31">
        <v>1</v>
      </c>
      <c r="AE24" s="72">
        <v>8</v>
      </c>
    </row>
    <row r="25" spans="1:31" ht="15.75" thickBot="1" x14ac:dyDescent="0.3">
      <c r="A25" s="92">
        <v>17</v>
      </c>
      <c r="B25" s="31">
        <v>11</v>
      </c>
      <c r="C25" s="31">
        <v>7</v>
      </c>
      <c r="E25" s="31">
        <v>0</v>
      </c>
      <c r="F25" s="72"/>
      <c r="H25" s="92">
        <v>56</v>
      </c>
      <c r="I25" s="31">
        <v>3</v>
      </c>
      <c r="J25" s="31">
        <v>2.9</v>
      </c>
      <c r="K25" s="31">
        <v>3.6597599999999999</v>
      </c>
      <c r="L25" s="31">
        <v>1</v>
      </c>
      <c r="M25" s="72">
        <v>2</v>
      </c>
      <c r="Z25" s="89" t="s">
        <v>645</v>
      </c>
      <c r="AA25" s="90">
        <f>SUM(AA9:AA24)</f>
        <v>88</v>
      </c>
      <c r="AB25" s="90">
        <f>SUM(AB9:AB24)</f>
        <v>123.19999999999997</v>
      </c>
      <c r="AC25" s="90">
        <f>SUM(AC9:AC24)</f>
        <v>138.78936000000002</v>
      </c>
      <c r="AD25" s="90">
        <f t="shared" ref="AD25:AE25" si="0">SUM(AD9:AD24)</f>
        <v>23</v>
      </c>
      <c r="AE25" s="91">
        <f t="shared" si="0"/>
        <v>65</v>
      </c>
    </row>
    <row r="26" spans="1:31" x14ac:dyDescent="0.25">
      <c r="A26" s="92">
        <v>18</v>
      </c>
      <c r="B26" s="31">
        <v>1</v>
      </c>
      <c r="C26" s="31">
        <v>4.9000000000000004</v>
      </c>
      <c r="D26" s="31">
        <v>4.6920000000000002</v>
      </c>
      <c r="E26" s="31">
        <v>1</v>
      </c>
      <c r="F26" s="72">
        <v>0</v>
      </c>
      <c r="H26" s="92">
        <v>59</v>
      </c>
      <c r="I26" s="31">
        <v>4</v>
      </c>
      <c r="J26" s="31">
        <v>2.1</v>
      </c>
      <c r="K26" s="31">
        <v>1.9706400000000002</v>
      </c>
      <c r="L26" s="31">
        <v>1</v>
      </c>
      <c r="M26" s="72">
        <v>3</v>
      </c>
      <c r="P26" s="101" t="s">
        <v>2281</v>
      </c>
      <c r="Q26" s="102">
        <f>+COUNT(P30:P47)</f>
        <v>18</v>
      </c>
    </row>
    <row r="27" spans="1:31" ht="15.75" thickBot="1" x14ac:dyDescent="0.3">
      <c r="A27" s="92">
        <v>19</v>
      </c>
      <c r="B27" s="31">
        <v>2</v>
      </c>
      <c r="C27" s="31">
        <v>2</v>
      </c>
      <c r="D27" s="31">
        <v>3.0028800000000002</v>
      </c>
      <c r="E27" s="31">
        <v>2</v>
      </c>
      <c r="F27" s="72">
        <v>0</v>
      </c>
      <c r="H27" s="92">
        <v>63</v>
      </c>
      <c r="I27" s="31">
        <v>4</v>
      </c>
      <c r="J27" s="31">
        <v>1.2</v>
      </c>
      <c r="K27" s="31">
        <v>1.59528</v>
      </c>
      <c r="L27" s="31">
        <v>1</v>
      </c>
      <c r="M27" s="72">
        <v>3</v>
      </c>
      <c r="P27" s="100" t="s">
        <v>2278</v>
      </c>
      <c r="Q27" s="103">
        <f>(R48-Q48)/Q48</f>
        <v>0.34615355587808427</v>
      </c>
    </row>
    <row r="28" spans="1:31" ht="15.75" thickBot="1" x14ac:dyDescent="0.3">
      <c r="A28" s="92">
        <v>20</v>
      </c>
      <c r="B28" s="31">
        <v>5</v>
      </c>
      <c r="C28" s="31">
        <v>40.5</v>
      </c>
      <c r="D28" s="31">
        <v>48.796799999999998</v>
      </c>
      <c r="E28" s="31">
        <v>2</v>
      </c>
      <c r="F28" s="72">
        <v>3</v>
      </c>
      <c r="H28" s="92">
        <v>66</v>
      </c>
      <c r="I28" s="31">
        <v>4</v>
      </c>
      <c r="J28" s="31">
        <v>2.1</v>
      </c>
      <c r="K28" s="31">
        <v>1.03224</v>
      </c>
      <c r="L28" s="31">
        <v>1</v>
      </c>
      <c r="M28" s="72">
        <v>3</v>
      </c>
    </row>
    <row r="29" spans="1:31" ht="15.75" thickBot="1" x14ac:dyDescent="0.3">
      <c r="A29" s="92">
        <v>21</v>
      </c>
      <c r="B29" s="31">
        <v>15</v>
      </c>
      <c r="E29" s="31">
        <v>0</v>
      </c>
      <c r="F29" s="72"/>
      <c r="H29" s="92">
        <v>80</v>
      </c>
      <c r="I29" s="31">
        <v>4</v>
      </c>
      <c r="J29" s="31">
        <v>1.7</v>
      </c>
      <c r="K29" s="31">
        <v>5.72424</v>
      </c>
      <c r="L29" s="31">
        <v>2</v>
      </c>
      <c r="M29" s="72">
        <v>2</v>
      </c>
      <c r="P29" s="89" t="s">
        <v>644</v>
      </c>
      <c r="Q29" s="90" t="s">
        <v>646</v>
      </c>
      <c r="R29" s="91" t="s">
        <v>647</v>
      </c>
    </row>
    <row r="30" spans="1:31" x14ac:dyDescent="0.25">
      <c r="A30" s="92">
        <v>22</v>
      </c>
      <c r="B30" s="31">
        <v>20</v>
      </c>
      <c r="C30" s="31">
        <v>7.1000000000000005</v>
      </c>
      <c r="E30" s="31">
        <v>0</v>
      </c>
      <c r="F30" s="72">
        <v>0</v>
      </c>
      <c r="H30" s="92">
        <v>83</v>
      </c>
      <c r="I30" s="31">
        <v>3</v>
      </c>
      <c r="J30" s="31">
        <v>3.8</v>
      </c>
      <c r="K30" s="31">
        <v>3.8474399999999997</v>
      </c>
      <c r="L30" s="31">
        <v>1</v>
      </c>
      <c r="M30" s="72">
        <v>2</v>
      </c>
      <c r="P30" s="92">
        <v>4</v>
      </c>
      <c r="Q30" s="31">
        <v>0.9</v>
      </c>
      <c r="R30" s="72">
        <v>1.0933200000000001</v>
      </c>
    </row>
    <row r="31" spans="1:31" x14ac:dyDescent="0.25">
      <c r="A31" s="92">
        <v>23</v>
      </c>
      <c r="B31" s="31">
        <v>6</v>
      </c>
      <c r="C31" s="31">
        <v>2</v>
      </c>
      <c r="D31" s="31">
        <v>1.5014400000000001</v>
      </c>
      <c r="E31" s="31">
        <v>1</v>
      </c>
      <c r="F31" s="72">
        <v>5</v>
      </c>
      <c r="H31" s="92">
        <v>85</v>
      </c>
      <c r="I31" s="31">
        <v>2</v>
      </c>
      <c r="J31" s="31">
        <v>9.1</v>
      </c>
      <c r="K31" s="31">
        <v>12.011519999999999</v>
      </c>
      <c r="L31" s="31">
        <v>2</v>
      </c>
      <c r="M31" s="72">
        <v>0</v>
      </c>
      <c r="P31" s="92">
        <v>7</v>
      </c>
      <c r="Q31" s="31">
        <v>0.8</v>
      </c>
      <c r="R31" s="72">
        <v>1.0933200000000001</v>
      </c>
    </row>
    <row r="32" spans="1:31" x14ac:dyDescent="0.25">
      <c r="A32" s="92">
        <v>25</v>
      </c>
      <c r="B32" s="31">
        <v>5</v>
      </c>
      <c r="C32" s="31">
        <v>1.7</v>
      </c>
      <c r="E32" s="31">
        <v>0</v>
      </c>
      <c r="F32" s="72"/>
      <c r="H32" s="92">
        <v>92</v>
      </c>
      <c r="I32" s="31">
        <v>3</v>
      </c>
      <c r="J32" s="31">
        <v>1.5</v>
      </c>
      <c r="K32" s="31">
        <v>5.4427199999999996</v>
      </c>
      <c r="L32" s="31">
        <v>2</v>
      </c>
      <c r="M32" s="72">
        <v>1</v>
      </c>
      <c r="P32" s="92">
        <v>8</v>
      </c>
      <c r="Q32" s="31">
        <v>3.8</v>
      </c>
      <c r="R32" s="72">
        <v>4.5555000000000003</v>
      </c>
    </row>
    <row r="33" spans="1:18" x14ac:dyDescent="0.25">
      <c r="A33" s="92">
        <v>27</v>
      </c>
      <c r="B33" s="31">
        <v>4</v>
      </c>
      <c r="C33" s="31">
        <v>1.4</v>
      </c>
      <c r="E33" s="31">
        <v>0</v>
      </c>
      <c r="F33" s="72"/>
      <c r="H33" s="92">
        <v>95</v>
      </c>
      <c r="I33" s="31">
        <v>2</v>
      </c>
      <c r="J33" s="31">
        <v>6.2</v>
      </c>
      <c r="K33" s="31">
        <v>8.6332799999999992</v>
      </c>
      <c r="L33" s="31">
        <v>2</v>
      </c>
      <c r="M33" s="72">
        <v>0</v>
      </c>
      <c r="P33" s="92">
        <v>18</v>
      </c>
      <c r="Q33" s="31">
        <v>6.1</v>
      </c>
      <c r="R33" s="72">
        <v>4.82883</v>
      </c>
    </row>
    <row r="34" spans="1:18" x14ac:dyDescent="0.25">
      <c r="A34" s="92">
        <v>28</v>
      </c>
      <c r="B34" s="31">
        <v>3</v>
      </c>
      <c r="C34" s="31">
        <v>7.7</v>
      </c>
      <c r="E34" s="31">
        <v>0</v>
      </c>
      <c r="F34" s="72"/>
      <c r="H34" s="92">
        <v>99</v>
      </c>
      <c r="I34" s="31">
        <v>1</v>
      </c>
      <c r="J34" s="31">
        <v>28.5</v>
      </c>
      <c r="K34" s="31">
        <v>36.69144</v>
      </c>
      <c r="L34" s="31">
        <v>1</v>
      </c>
      <c r="M34" s="72">
        <v>0</v>
      </c>
      <c r="P34" s="92">
        <v>19</v>
      </c>
      <c r="Q34" s="31">
        <v>2</v>
      </c>
      <c r="R34" s="72">
        <v>3.0977399999999999</v>
      </c>
    </row>
    <row r="35" spans="1:18" x14ac:dyDescent="0.25">
      <c r="A35" s="92">
        <v>29</v>
      </c>
      <c r="B35" s="31">
        <v>3</v>
      </c>
      <c r="C35" s="31">
        <v>1.1000000000000001</v>
      </c>
      <c r="E35" s="31">
        <v>0</v>
      </c>
      <c r="F35" s="72"/>
      <c r="H35" s="92">
        <v>119</v>
      </c>
      <c r="I35" s="31">
        <v>2</v>
      </c>
      <c r="J35" s="31">
        <v>1.3</v>
      </c>
      <c r="K35" s="31">
        <v>2.7213599999999998</v>
      </c>
      <c r="L35" s="31">
        <v>1</v>
      </c>
      <c r="M35" s="72">
        <v>1</v>
      </c>
      <c r="P35" s="92">
        <v>33</v>
      </c>
      <c r="Q35" s="31">
        <v>2</v>
      </c>
      <c r="R35" s="72">
        <v>2.8244100000000003</v>
      </c>
    </row>
    <row r="36" spans="1:18" x14ac:dyDescent="0.25">
      <c r="A36" s="92">
        <v>30</v>
      </c>
      <c r="B36" s="31">
        <v>8</v>
      </c>
      <c r="C36" s="31">
        <v>2.8</v>
      </c>
      <c r="E36" s="31">
        <v>0</v>
      </c>
      <c r="F36" s="72"/>
      <c r="H36" s="92">
        <v>120</v>
      </c>
      <c r="I36" s="31">
        <v>2</v>
      </c>
      <c r="J36" s="31">
        <v>3.5</v>
      </c>
      <c r="K36" s="31">
        <v>2.7213599999999998</v>
      </c>
      <c r="L36" s="31">
        <v>1</v>
      </c>
      <c r="M36" s="72">
        <v>1</v>
      </c>
      <c r="P36" s="92">
        <v>45</v>
      </c>
      <c r="Q36" s="31">
        <v>1.4</v>
      </c>
      <c r="R36" s="72">
        <v>1.3666499999999999</v>
      </c>
    </row>
    <row r="37" spans="1:18" x14ac:dyDescent="0.25">
      <c r="A37" s="92">
        <v>31</v>
      </c>
      <c r="B37" s="31">
        <v>2</v>
      </c>
      <c r="C37" s="31">
        <v>1.4</v>
      </c>
      <c r="E37" s="31">
        <v>0</v>
      </c>
      <c r="F37" s="72"/>
      <c r="H37" s="92">
        <v>121</v>
      </c>
      <c r="I37" s="31">
        <v>1</v>
      </c>
      <c r="J37" s="31">
        <v>2</v>
      </c>
      <c r="K37" s="31">
        <v>2.8151999999999999</v>
      </c>
      <c r="L37" s="31">
        <v>1</v>
      </c>
      <c r="M37" s="72">
        <v>0</v>
      </c>
      <c r="P37" s="92">
        <v>50</v>
      </c>
      <c r="Q37" s="31">
        <v>2.2000000000000002</v>
      </c>
      <c r="R37" s="72">
        <v>5.2843799999999996</v>
      </c>
    </row>
    <row r="38" spans="1:18" x14ac:dyDescent="0.25">
      <c r="A38" s="92">
        <v>32</v>
      </c>
      <c r="B38" s="31">
        <v>5</v>
      </c>
      <c r="C38" s="31">
        <v>1</v>
      </c>
      <c r="E38" s="31">
        <v>0</v>
      </c>
      <c r="F38" s="72"/>
      <c r="H38" s="92">
        <v>123</v>
      </c>
      <c r="I38" s="31">
        <v>4</v>
      </c>
      <c r="J38" s="31">
        <v>4.0999999999999996</v>
      </c>
      <c r="K38" s="31">
        <v>5.1612</v>
      </c>
      <c r="L38" s="31">
        <v>1</v>
      </c>
      <c r="M38" s="72">
        <v>3</v>
      </c>
      <c r="P38" s="92">
        <v>51</v>
      </c>
      <c r="Q38" s="31">
        <v>0.4</v>
      </c>
      <c r="R38" s="72">
        <v>2.1866400000000001</v>
      </c>
    </row>
    <row r="39" spans="1:18" x14ac:dyDescent="0.25">
      <c r="A39" s="92">
        <v>33</v>
      </c>
      <c r="B39" s="31">
        <v>2</v>
      </c>
      <c r="C39" s="31">
        <v>2.2000000000000002</v>
      </c>
      <c r="D39" s="31">
        <v>3.0028800000000002</v>
      </c>
      <c r="E39" s="31">
        <v>1</v>
      </c>
      <c r="F39" s="72">
        <v>1</v>
      </c>
      <c r="H39" s="92">
        <v>127</v>
      </c>
      <c r="I39" s="31">
        <v>3</v>
      </c>
      <c r="J39" s="31">
        <v>1.8</v>
      </c>
      <c r="K39" s="31">
        <v>2.4398400000000002</v>
      </c>
      <c r="L39" s="31">
        <v>1</v>
      </c>
      <c r="M39" s="72">
        <v>2</v>
      </c>
      <c r="P39" s="92">
        <v>85</v>
      </c>
      <c r="Q39" s="31">
        <v>8.1</v>
      </c>
      <c r="R39" s="72">
        <v>9.2021099999999993</v>
      </c>
    </row>
    <row r="40" spans="1:18" x14ac:dyDescent="0.25">
      <c r="A40" s="92">
        <v>34</v>
      </c>
      <c r="B40" s="31">
        <v>12</v>
      </c>
      <c r="C40" s="31">
        <v>2.9</v>
      </c>
      <c r="E40" s="31">
        <v>0</v>
      </c>
      <c r="F40" s="72"/>
      <c r="H40" s="92">
        <v>134</v>
      </c>
      <c r="I40" s="31">
        <v>4</v>
      </c>
      <c r="J40" s="31">
        <v>3.7</v>
      </c>
      <c r="K40" s="31">
        <v>2.8151999999999999</v>
      </c>
      <c r="L40" s="31">
        <v>3</v>
      </c>
      <c r="M40" s="72">
        <v>1</v>
      </c>
      <c r="P40" s="92">
        <v>95</v>
      </c>
      <c r="Q40" s="31">
        <v>5.5</v>
      </c>
      <c r="R40" s="72">
        <v>5.5577100000000002</v>
      </c>
    </row>
    <row r="41" spans="1:18" x14ac:dyDescent="0.25">
      <c r="A41" s="92">
        <v>35</v>
      </c>
      <c r="B41" s="31">
        <v>19</v>
      </c>
      <c r="C41" s="31">
        <v>1.4</v>
      </c>
      <c r="E41" s="31">
        <v>0</v>
      </c>
      <c r="F41" s="72"/>
      <c r="H41" s="92">
        <v>142</v>
      </c>
      <c r="I41" s="31">
        <v>3</v>
      </c>
      <c r="J41" s="31">
        <v>4</v>
      </c>
      <c r="K41" s="31">
        <v>3.2844000000000002</v>
      </c>
      <c r="L41" s="31">
        <v>1</v>
      </c>
      <c r="M41" s="72">
        <v>2</v>
      </c>
      <c r="P41" s="92">
        <v>99</v>
      </c>
      <c r="Q41" s="31">
        <v>24.2</v>
      </c>
      <c r="R41" s="72">
        <v>33.984029999999997</v>
      </c>
    </row>
    <row r="42" spans="1:18" x14ac:dyDescent="0.25">
      <c r="A42" s="92">
        <v>36</v>
      </c>
      <c r="B42" s="31">
        <v>8</v>
      </c>
      <c r="C42" s="31">
        <v>4.4000000000000004</v>
      </c>
      <c r="E42" s="31">
        <v>0</v>
      </c>
      <c r="F42" s="72"/>
      <c r="H42" s="92">
        <v>148</v>
      </c>
      <c r="I42" s="31">
        <v>4</v>
      </c>
      <c r="J42" s="31">
        <v>2.5</v>
      </c>
      <c r="K42" s="31">
        <v>4.6920000000000002</v>
      </c>
      <c r="L42" s="31">
        <v>1</v>
      </c>
      <c r="M42" s="72">
        <v>3</v>
      </c>
      <c r="P42" s="92">
        <v>119</v>
      </c>
      <c r="Q42" s="31">
        <v>1.3</v>
      </c>
      <c r="R42" s="72">
        <v>2.0955299999999997</v>
      </c>
    </row>
    <row r="43" spans="1:18" x14ac:dyDescent="0.25">
      <c r="A43" s="92">
        <v>37</v>
      </c>
      <c r="B43" s="31">
        <v>3</v>
      </c>
      <c r="C43" s="31">
        <v>1.8</v>
      </c>
      <c r="D43" s="31">
        <v>1.8768</v>
      </c>
      <c r="E43" s="31">
        <v>1</v>
      </c>
      <c r="F43" s="72">
        <v>2</v>
      </c>
      <c r="H43" s="92">
        <v>151</v>
      </c>
      <c r="I43" s="31">
        <v>3</v>
      </c>
      <c r="J43" s="31">
        <v>39.5</v>
      </c>
      <c r="K43" s="31">
        <v>40.257359999999998</v>
      </c>
      <c r="L43" s="31">
        <v>1</v>
      </c>
      <c r="M43" s="72">
        <v>2</v>
      </c>
      <c r="P43" s="92">
        <v>121</v>
      </c>
      <c r="Q43" s="31">
        <v>1.5</v>
      </c>
      <c r="R43" s="72">
        <v>3.3710700000000005</v>
      </c>
    </row>
    <row r="44" spans="1:18" x14ac:dyDescent="0.25">
      <c r="A44" s="92">
        <v>38</v>
      </c>
      <c r="B44" s="31">
        <v>7</v>
      </c>
      <c r="C44" s="31">
        <v>1.8</v>
      </c>
      <c r="E44" s="31">
        <v>0</v>
      </c>
      <c r="F44" s="72"/>
      <c r="H44" s="92">
        <v>155</v>
      </c>
      <c r="I44" s="31">
        <v>4</v>
      </c>
      <c r="J44" s="31">
        <v>4.8</v>
      </c>
      <c r="K44" s="31">
        <v>3.6597599999999999</v>
      </c>
      <c r="L44" s="31">
        <v>1</v>
      </c>
      <c r="M44" s="72">
        <v>3</v>
      </c>
      <c r="P44" s="92">
        <v>129</v>
      </c>
      <c r="Q44" s="31">
        <v>0.8</v>
      </c>
      <c r="R44" s="72">
        <v>1.00221</v>
      </c>
    </row>
    <row r="45" spans="1:18" x14ac:dyDescent="0.25">
      <c r="A45" s="92">
        <v>39</v>
      </c>
      <c r="B45" s="31">
        <v>1</v>
      </c>
      <c r="C45" s="31">
        <v>1</v>
      </c>
      <c r="E45" s="31">
        <v>0</v>
      </c>
      <c r="F45" s="72"/>
      <c r="H45" s="92">
        <v>157</v>
      </c>
      <c r="I45" s="31">
        <v>3</v>
      </c>
      <c r="J45" s="31">
        <v>1.4</v>
      </c>
      <c r="K45" s="31">
        <v>2.6275200000000001</v>
      </c>
      <c r="L45" s="31">
        <v>1</v>
      </c>
      <c r="M45" s="72">
        <v>2</v>
      </c>
      <c r="P45" s="92">
        <v>163</v>
      </c>
      <c r="Q45" s="31">
        <v>1</v>
      </c>
      <c r="R45" s="72">
        <v>1.9133100000000001</v>
      </c>
    </row>
    <row r="46" spans="1:18" ht="15.75" thickBot="1" x14ac:dyDescent="0.3">
      <c r="A46" s="92">
        <v>40</v>
      </c>
      <c r="B46" s="31">
        <v>2</v>
      </c>
      <c r="C46" s="31">
        <v>3.5</v>
      </c>
      <c r="E46" s="31">
        <v>0</v>
      </c>
      <c r="F46" s="72"/>
      <c r="H46" s="92">
        <v>159</v>
      </c>
      <c r="I46" s="31">
        <v>3</v>
      </c>
      <c r="J46" s="31">
        <v>2.5</v>
      </c>
      <c r="K46" s="31">
        <v>2.2521599999999999</v>
      </c>
      <c r="L46" s="31">
        <v>2</v>
      </c>
      <c r="M46" s="72">
        <v>1</v>
      </c>
      <c r="P46" s="92">
        <v>168</v>
      </c>
      <c r="Q46" s="31">
        <v>4.5</v>
      </c>
      <c r="R46" s="72">
        <v>6.2865900000000003</v>
      </c>
    </row>
    <row r="47" spans="1:18" ht="15.75" thickBot="1" x14ac:dyDescent="0.3">
      <c r="A47" s="92">
        <v>41</v>
      </c>
      <c r="B47" s="31">
        <v>10</v>
      </c>
      <c r="C47" s="31">
        <v>6</v>
      </c>
      <c r="D47" s="31">
        <v>2.1583199999999998</v>
      </c>
      <c r="E47" s="31">
        <v>1</v>
      </c>
      <c r="F47" s="72">
        <v>9</v>
      </c>
      <c r="H47" s="92">
        <v>160</v>
      </c>
      <c r="I47" s="31">
        <v>1</v>
      </c>
      <c r="J47" s="31">
        <v>2.2000000000000002</v>
      </c>
      <c r="K47" s="31">
        <v>1.03224</v>
      </c>
      <c r="L47" s="31">
        <v>1</v>
      </c>
      <c r="M47" s="72">
        <v>0</v>
      </c>
      <c r="P47" s="92">
        <v>174</v>
      </c>
      <c r="Q47" s="31">
        <v>2.4</v>
      </c>
      <c r="R47" s="72">
        <v>3.0066299999999999</v>
      </c>
    </row>
    <row r="48" spans="1:18" ht="15.75" thickBot="1" x14ac:dyDescent="0.3">
      <c r="A48" s="92">
        <v>42</v>
      </c>
      <c r="B48" s="31">
        <v>3</v>
      </c>
      <c r="C48" s="31">
        <v>1.4</v>
      </c>
      <c r="E48" s="31">
        <v>0</v>
      </c>
      <c r="F48" s="72"/>
      <c r="H48" s="92">
        <v>171</v>
      </c>
      <c r="I48" s="31">
        <v>4</v>
      </c>
      <c r="J48" s="31">
        <v>3.8</v>
      </c>
      <c r="K48" s="31">
        <v>2.4398400000000002</v>
      </c>
      <c r="L48" s="31">
        <v>2</v>
      </c>
      <c r="M48" s="72">
        <v>2</v>
      </c>
      <c r="P48" s="89" t="s">
        <v>645</v>
      </c>
      <c r="Q48" s="90">
        <f>SUM(Q30:Q47)</f>
        <v>68.899999999999991</v>
      </c>
      <c r="R48" s="91">
        <f>SUM(R30:R47)</f>
        <v>92.749979999999994</v>
      </c>
    </row>
    <row r="49" spans="1:18" x14ac:dyDescent="0.25">
      <c r="A49" s="92">
        <v>43</v>
      </c>
      <c r="B49" s="31">
        <v>7</v>
      </c>
      <c r="C49" s="31">
        <v>1</v>
      </c>
      <c r="E49" s="31">
        <v>0</v>
      </c>
      <c r="F49" s="72"/>
      <c r="H49" s="92">
        <v>173</v>
      </c>
      <c r="I49" s="31">
        <v>4</v>
      </c>
      <c r="J49" s="31">
        <v>3.5</v>
      </c>
      <c r="K49" s="31">
        <v>4.2227999999999994</v>
      </c>
      <c r="L49" s="31">
        <v>3</v>
      </c>
      <c r="M49" s="72">
        <v>1</v>
      </c>
    </row>
    <row r="50" spans="1:18" x14ac:dyDescent="0.25">
      <c r="A50" s="92">
        <v>44</v>
      </c>
      <c r="B50" s="31">
        <v>23</v>
      </c>
      <c r="C50" s="31">
        <v>7.5</v>
      </c>
      <c r="D50" s="31">
        <v>10.979279999999999</v>
      </c>
      <c r="E50" s="31">
        <v>3</v>
      </c>
      <c r="F50" s="72">
        <v>20</v>
      </c>
      <c r="H50" s="92">
        <v>174</v>
      </c>
      <c r="I50" s="31">
        <v>2</v>
      </c>
      <c r="J50" s="31">
        <v>2.2999999999999998</v>
      </c>
      <c r="K50" s="31">
        <v>1.9706400000000002</v>
      </c>
      <c r="L50" s="31">
        <v>1</v>
      </c>
      <c r="M50" s="72">
        <v>1</v>
      </c>
    </row>
    <row r="51" spans="1:18" x14ac:dyDescent="0.25">
      <c r="A51" s="92">
        <v>45</v>
      </c>
      <c r="B51" s="31">
        <v>2</v>
      </c>
      <c r="C51" s="31">
        <v>2</v>
      </c>
      <c r="D51" s="31">
        <v>1.7829599999999999</v>
      </c>
      <c r="E51" s="31">
        <v>1</v>
      </c>
      <c r="F51" s="72">
        <v>1</v>
      </c>
      <c r="H51" s="92">
        <v>179</v>
      </c>
      <c r="I51" s="31">
        <v>3</v>
      </c>
      <c r="J51" s="31">
        <v>13.5</v>
      </c>
      <c r="K51" s="31">
        <v>8.4455999999999989</v>
      </c>
      <c r="L51" s="31">
        <v>3</v>
      </c>
      <c r="M51" s="72">
        <v>0</v>
      </c>
    </row>
    <row r="52" spans="1:18" ht="15.75" thickBot="1" x14ac:dyDescent="0.3">
      <c r="A52" s="92">
        <v>46</v>
      </c>
      <c r="B52" s="31">
        <v>6</v>
      </c>
      <c r="C52" s="31">
        <v>5</v>
      </c>
      <c r="D52" s="31">
        <v>4.2228000000000003</v>
      </c>
      <c r="E52" s="31">
        <v>2</v>
      </c>
      <c r="F52" s="72">
        <v>4</v>
      </c>
      <c r="H52" s="92">
        <v>190</v>
      </c>
      <c r="I52" s="31">
        <v>3</v>
      </c>
      <c r="J52" s="31">
        <v>4</v>
      </c>
      <c r="K52" s="31">
        <v>4.8796800000000005</v>
      </c>
      <c r="L52" s="31">
        <v>2</v>
      </c>
      <c r="M52" s="72">
        <v>1</v>
      </c>
    </row>
    <row r="53" spans="1:18" ht="15.75" thickBot="1" x14ac:dyDescent="0.3">
      <c r="A53" s="92">
        <v>47</v>
      </c>
      <c r="B53" s="31">
        <v>8</v>
      </c>
      <c r="C53" s="31">
        <v>2.9</v>
      </c>
      <c r="D53" s="31">
        <v>3.0028800000000002</v>
      </c>
      <c r="E53" s="31">
        <v>2</v>
      </c>
      <c r="F53" s="72">
        <v>6</v>
      </c>
      <c r="H53" s="89" t="s">
        <v>645</v>
      </c>
      <c r="I53" s="90"/>
      <c r="J53" s="90">
        <f>SUM(J9:J52)</f>
        <v>233.8</v>
      </c>
      <c r="K53" s="90">
        <f>SUM(K9:K52)</f>
        <v>275.60808000000014</v>
      </c>
      <c r="L53" s="90"/>
      <c r="M53" s="91"/>
      <c r="R53" s="35"/>
    </row>
    <row r="54" spans="1:18" x14ac:dyDescent="0.25">
      <c r="A54" s="92">
        <v>48</v>
      </c>
      <c r="B54" s="31">
        <v>350</v>
      </c>
      <c r="C54" s="31">
        <v>1</v>
      </c>
      <c r="E54" s="31">
        <v>0</v>
      </c>
      <c r="F54" s="72"/>
      <c r="K54" s="35"/>
    </row>
    <row r="55" spans="1:18" x14ac:dyDescent="0.25">
      <c r="A55" s="92">
        <v>50</v>
      </c>
      <c r="B55" s="31">
        <v>2</v>
      </c>
      <c r="C55" s="31">
        <v>2.4</v>
      </c>
      <c r="E55" s="31">
        <v>0</v>
      </c>
      <c r="F55" s="72">
        <v>0</v>
      </c>
    </row>
    <row r="56" spans="1:18" x14ac:dyDescent="0.25">
      <c r="A56" s="92">
        <v>51</v>
      </c>
      <c r="B56" s="31">
        <v>3</v>
      </c>
      <c r="C56" s="31">
        <v>0.4</v>
      </c>
      <c r="D56" s="31">
        <v>2.5336800000000004</v>
      </c>
      <c r="E56" s="31">
        <v>1</v>
      </c>
      <c r="F56" s="72">
        <v>2</v>
      </c>
    </row>
    <row r="57" spans="1:18" x14ac:dyDescent="0.25">
      <c r="A57" s="92">
        <v>52</v>
      </c>
      <c r="B57" s="31">
        <v>24</v>
      </c>
      <c r="C57" s="31">
        <v>1.2</v>
      </c>
      <c r="E57" s="31">
        <v>0</v>
      </c>
      <c r="F57" s="72"/>
    </row>
    <row r="58" spans="1:18" x14ac:dyDescent="0.25">
      <c r="A58" s="92">
        <v>53</v>
      </c>
      <c r="B58" s="31">
        <v>4</v>
      </c>
      <c r="C58" s="31">
        <v>2.1</v>
      </c>
      <c r="D58" s="31">
        <v>4.9735199999999997</v>
      </c>
      <c r="E58" s="31">
        <v>1</v>
      </c>
      <c r="F58" s="72">
        <v>3</v>
      </c>
    </row>
    <row r="59" spans="1:18" x14ac:dyDescent="0.25">
      <c r="A59" s="92">
        <v>54</v>
      </c>
      <c r="B59" s="31">
        <v>4</v>
      </c>
      <c r="C59" s="31">
        <v>4.5</v>
      </c>
      <c r="D59" s="31">
        <v>9.1024799999999999</v>
      </c>
      <c r="E59" s="31">
        <v>1</v>
      </c>
      <c r="F59" s="72">
        <v>3</v>
      </c>
    </row>
    <row r="60" spans="1:18" x14ac:dyDescent="0.25">
      <c r="A60" s="92">
        <v>55</v>
      </c>
      <c r="B60" s="31">
        <v>15</v>
      </c>
      <c r="C60" s="31">
        <v>2.2000000000000002</v>
      </c>
      <c r="E60" s="31">
        <v>0</v>
      </c>
      <c r="F60" s="72"/>
    </row>
    <row r="61" spans="1:18" x14ac:dyDescent="0.25">
      <c r="A61" s="92">
        <v>56</v>
      </c>
      <c r="B61" s="31">
        <v>3</v>
      </c>
      <c r="C61" s="31">
        <v>2.9</v>
      </c>
      <c r="D61" s="31">
        <v>3.6597599999999999</v>
      </c>
      <c r="E61" s="31">
        <v>1</v>
      </c>
      <c r="F61" s="72">
        <v>2</v>
      </c>
    </row>
    <row r="62" spans="1:18" x14ac:dyDescent="0.25">
      <c r="A62" s="92">
        <v>57</v>
      </c>
      <c r="B62" s="31">
        <v>5</v>
      </c>
      <c r="C62" s="31">
        <v>3</v>
      </c>
      <c r="E62" s="31">
        <v>0</v>
      </c>
      <c r="F62" s="72"/>
    </row>
    <row r="63" spans="1:18" x14ac:dyDescent="0.25">
      <c r="A63" s="92">
        <v>58</v>
      </c>
      <c r="B63" s="31">
        <v>5</v>
      </c>
      <c r="C63" s="31">
        <v>3</v>
      </c>
      <c r="E63" s="31">
        <v>0</v>
      </c>
      <c r="F63" s="72"/>
    </row>
    <row r="64" spans="1:18" x14ac:dyDescent="0.25">
      <c r="A64" s="92">
        <v>59</v>
      </c>
      <c r="B64" s="31">
        <v>4</v>
      </c>
      <c r="C64" s="31">
        <v>2.1</v>
      </c>
      <c r="D64" s="31">
        <v>1.9706400000000002</v>
      </c>
      <c r="E64" s="31">
        <v>1</v>
      </c>
      <c r="F64" s="72">
        <v>3</v>
      </c>
    </row>
    <row r="65" spans="1:6" x14ac:dyDescent="0.25">
      <c r="A65" s="92">
        <v>60</v>
      </c>
      <c r="B65" s="31">
        <v>320</v>
      </c>
      <c r="C65" s="31">
        <v>5.4</v>
      </c>
      <c r="E65" s="31">
        <v>0</v>
      </c>
      <c r="F65" s="72"/>
    </row>
    <row r="66" spans="1:6" x14ac:dyDescent="0.25">
      <c r="A66" s="92">
        <v>61</v>
      </c>
      <c r="B66" s="31">
        <v>6</v>
      </c>
      <c r="C66" s="31">
        <v>4.2</v>
      </c>
      <c r="D66" s="31">
        <v>2.7213599999999998</v>
      </c>
      <c r="E66" s="31">
        <v>1</v>
      </c>
      <c r="F66" s="72">
        <v>5</v>
      </c>
    </row>
    <row r="67" spans="1:6" x14ac:dyDescent="0.25">
      <c r="A67" s="92">
        <v>63</v>
      </c>
      <c r="B67" s="31">
        <v>4</v>
      </c>
      <c r="C67" s="31">
        <v>1.2</v>
      </c>
      <c r="D67" s="31">
        <v>1.59528</v>
      </c>
      <c r="E67" s="31">
        <v>1</v>
      </c>
      <c r="F67" s="72">
        <v>3</v>
      </c>
    </row>
    <row r="68" spans="1:6" x14ac:dyDescent="0.25">
      <c r="A68" s="92">
        <v>64</v>
      </c>
      <c r="B68" s="31">
        <v>4</v>
      </c>
      <c r="C68" s="31">
        <v>1.1000000000000001</v>
      </c>
      <c r="E68" s="31">
        <v>0</v>
      </c>
      <c r="F68" s="72"/>
    </row>
    <row r="69" spans="1:6" x14ac:dyDescent="0.25">
      <c r="A69" s="92">
        <v>65</v>
      </c>
      <c r="B69" s="31">
        <v>10</v>
      </c>
      <c r="C69" s="31">
        <v>1.6</v>
      </c>
      <c r="E69" s="31">
        <v>0</v>
      </c>
      <c r="F69" s="72"/>
    </row>
    <row r="70" spans="1:6" x14ac:dyDescent="0.25">
      <c r="A70" s="92">
        <v>66</v>
      </c>
      <c r="B70" s="31">
        <v>4</v>
      </c>
      <c r="C70" s="31">
        <v>2.1</v>
      </c>
      <c r="D70" s="31">
        <v>1.03224</v>
      </c>
      <c r="E70" s="31">
        <v>1</v>
      </c>
      <c r="F70" s="72">
        <v>3</v>
      </c>
    </row>
    <row r="71" spans="1:6" x14ac:dyDescent="0.25">
      <c r="A71" s="92">
        <v>67</v>
      </c>
      <c r="B71" s="31">
        <v>5</v>
      </c>
      <c r="C71" s="31">
        <v>2.4</v>
      </c>
      <c r="E71" s="31">
        <v>0</v>
      </c>
      <c r="F71" s="72"/>
    </row>
    <row r="72" spans="1:6" x14ac:dyDescent="0.25">
      <c r="A72" s="92">
        <v>68</v>
      </c>
      <c r="B72" s="31">
        <v>10</v>
      </c>
      <c r="C72" s="31">
        <v>1.1000000000000001</v>
      </c>
      <c r="E72" s="31">
        <v>0</v>
      </c>
      <c r="F72" s="72"/>
    </row>
    <row r="73" spans="1:6" x14ac:dyDescent="0.25">
      <c r="A73" s="92">
        <v>69</v>
      </c>
      <c r="B73" s="31">
        <v>18</v>
      </c>
      <c r="C73" s="31">
        <v>1.8</v>
      </c>
      <c r="E73" s="31">
        <v>0</v>
      </c>
      <c r="F73" s="72"/>
    </row>
    <row r="74" spans="1:6" x14ac:dyDescent="0.25">
      <c r="A74" s="92">
        <v>70</v>
      </c>
      <c r="B74" s="31">
        <v>7</v>
      </c>
      <c r="C74" s="31">
        <v>2</v>
      </c>
      <c r="E74" s="31">
        <v>0</v>
      </c>
      <c r="F74" s="72"/>
    </row>
    <row r="75" spans="1:6" x14ac:dyDescent="0.25">
      <c r="A75" s="92">
        <v>71</v>
      </c>
      <c r="B75" s="31">
        <v>24</v>
      </c>
      <c r="C75" s="31">
        <v>3.5</v>
      </c>
      <c r="E75" s="31">
        <v>0</v>
      </c>
      <c r="F75" s="72"/>
    </row>
    <row r="76" spans="1:6" x14ac:dyDescent="0.25">
      <c r="A76" s="92">
        <v>72</v>
      </c>
      <c r="B76" s="31">
        <v>750</v>
      </c>
      <c r="C76" s="31">
        <v>4.5</v>
      </c>
      <c r="E76" s="31">
        <v>0</v>
      </c>
      <c r="F76" s="72"/>
    </row>
    <row r="77" spans="1:6" x14ac:dyDescent="0.25">
      <c r="A77" s="92">
        <v>73</v>
      </c>
      <c r="B77" s="31">
        <v>17</v>
      </c>
      <c r="C77" s="31">
        <v>3</v>
      </c>
      <c r="E77" s="31">
        <v>0</v>
      </c>
      <c r="F77" s="72"/>
    </row>
    <row r="78" spans="1:6" x14ac:dyDescent="0.25">
      <c r="A78" s="92">
        <v>74</v>
      </c>
      <c r="B78" s="31">
        <v>50</v>
      </c>
      <c r="C78" s="31">
        <v>5</v>
      </c>
      <c r="E78" s="31">
        <v>0</v>
      </c>
      <c r="F78" s="72"/>
    </row>
    <row r="79" spans="1:6" x14ac:dyDescent="0.25">
      <c r="A79" s="92">
        <v>75</v>
      </c>
      <c r="B79" s="31">
        <v>7</v>
      </c>
      <c r="C79" s="31">
        <v>2.1</v>
      </c>
      <c r="D79" s="31">
        <v>3.6597600000000003</v>
      </c>
      <c r="E79" s="31">
        <v>2</v>
      </c>
      <c r="F79" s="72">
        <v>5</v>
      </c>
    </row>
    <row r="80" spans="1:6" x14ac:dyDescent="0.25">
      <c r="A80" s="92">
        <v>76</v>
      </c>
      <c r="B80" s="31">
        <v>100</v>
      </c>
      <c r="C80" s="31">
        <v>15.2</v>
      </c>
      <c r="D80" s="31">
        <v>1.31376</v>
      </c>
      <c r="E80" s="31">
        <v>1</v>
      </c>
      <c r="F80" s="72">
        <v>99</v>
      </c>
    </row>
    <row r="81" spans="1:6" x14ac:dyDescent="0.25">
      <c r="A81" s="92">
        <v>77</v>
      </c>
      <c r="B81" s="31">
        <v>100</v>
      </c>
      <c r="C81" s="31">
        <v>7.4</v>
      </c>
      <c r="E81" s="31">
        <v>0</v>
      </c>
      <c r="F81" s="72"/>
    </row>
    <row r="82" spans="1:6" x14ac:dyDescent="0.25">
      <c r="A82" s="92">
        <v>78</v>
      </c>
      <c r="B82" s="31">
        <v>8</v>
      </c>
      <c r="C82" s="31">
        <v>26</v>
      </c>
      <c r="D82" s="31">
        <v>21.583200000000001</v>
      </c>
      <c r="E82" s="31">
        <v>2</v>
      </c>
      <c r="F82" s="72">
        <v>6</v>
      </c>
    </row>
    <row r="83" spans="1:6" x14ac:dyDescent="0.25">
      <c r="A83" s="92">
        <v>79</v>
      </c>
      <c r="B83" s="31">
        <v>11</v>
      </c>
      <c r="C83" s="31">
        <v>1</v>
      </c>
      <c r="E83" s="31">
        <v>0</v>
      </c>
      <c r="F83" s="72"/>
    </row>
    <row r="84" spans="1:6" x14ac:dyDescent="0.25">
      <c r="A84" s="92">
        <v>80</v>
      </c>
      <c r="B84" s="31">
        <v>4</v>
      </c>
      <c r="C84" s="31">
        <v>1.7</v>
      </c>
      <c r="D84" s="31">
        <v>5.72424</v>
      </c>
      <c r="E84" s="31">
        <v>2</v>
      </c>
      <c r="F84" s="72">
        <v>2</v>
      </c>
    </row>
    <row r="85" spans="1:6" x14ac:dyDescent="0.25">
      <c r="A85" s="92">
        <v>81</v>
      </c>
      <c r="B85" s="31">
        <v>33</v>
      </c>
      <c r="C85" s="31">
        <v>2.1</v>
      </c>
      <c r="E85" s="31">
        <v>0</v>
      </c>
      <c r="F85" s="72"/>
    </row>
    <row r="86" spans="1:6" x14ac:dyDescent="0.25">
      <c r="A86" s="92">
        <v>83</v>
      </c>
      <c r="B86" s="31">
        <v>3</v>
      </c>
      <c r="C86" s="31">
        <v>3.8</v>
      </c>
      <c r="D86" s="31">
        <v>3.8474399999999997</v>
      </c>
      <c r="E86" s="31">
        <v>1</v>
      </c>
      <c r="F86" s="72">
        <v>2</v>
      </c>
    </row>
    <row r="87" spans="1:6" x14ac:dyDescent="0.25">
      <c r="A87" s="92">
        <v>84</v>
      </c>
      <c r="B87" s="31">
        <v>3</v>
      </c>
      <c r="C87" s="31">
        <v>1.6</v>
      </c>
      <c r="E87" s="31">
        <v>0</v>
      </c>
      <c r="F87" s="72"/>
    </row>
    <row r="88" spans="1:6" x14ac:dyDescent="0.25">
      <c r="A88" s="92">
        <v>85</v>
      </c>
      <c r="B88" s="31">
        <v>2</v>
      </c>
      <c r="C88" s="31">
        <v>9.1</v>
      </c>
      <c r="D88" s="31">
        <v>12.011519999999999</v>
      </c>
      <c r="E88" s="31">
        <v>2</v>
      </c>
      <c r="F88" s="72">
        <v>0</v>
      </c>
    </row>
    <row r="89" spans="1:6" x14ac:dyDescent="0.25">
      <c r="A89" s="92">
        <v>88</v>
      </c>
      <c r="B89" s="31">
        <v>5</v>
      </c>
      <c r="C89" s="31">
        <v>1.7</v>
      </c>
      <c r="E89" s="31">
        <v>0</v>
      </c>
      <c r="F89" s="72"/>
    </row>
    <row r="90" spans="1:6" x14ac:dyDescent="0.25">
      <c r="A90" s="92">
        <v>89</v>
      </c>
      <c r="B90" s="31">
        <v>3</v>
      </c>
      <c r="C90" s="31">
        <v>1.5</v>
      </c>
      <c r="E90" s="31">
        <v>0</v>
      </c>
      <c r="F90" s="72"/>
    </row>
    <row r="91" spans="1:6" x14ac:dyDescent="0.25">
      <c r="A91" s="92">
        <v>90</v>
      </c>
      <c r="B91" s="31">
        <v>1</v>
      </c>
      <c r="C91" s="31">
        <v>1.1000000000000001</v>
      </c>
      <c r="E91" s="31">
        <v>0</v>
      </c>
      <c r="F91" s="72"/>
    </row>
    <row r="92" spans="1:6" x14ac:dyDescent="0.25">
      <c r="A92" s="92">
        <v>91</v>
      </c>
      <c r="B92" s="31">
        <v>10</v>
      </c>
      <c r="C92" s="31">
        <v>3.3</v>
      </c>
      <c r="E92" s="31">
        <v>0</v>
      </c>
      <c r="F92" s="72"/>
    </row>
    <row r="93" spans="1:6" x14ac:dyDescent="0.25">
      <c r="A93" s="92">
        <v>92</v>
      </c>
      <c r="B93" s="31">
        <v>3</v>
      </c>
      <c r="C93" s="31">
        <v>1.5</v>
      </c>
      <c r="D93" s="31">
        <v>5.4427199999999996</v>
      </c>
      <c r="E93" s="31">
        <v>2</v>
      </c>
      <c r="F93" s="72">
        <v>1</v>
      </c>
    </row>
    <row r="94" spans="1:6" x14ac:dyDescent="0.25">
      <c r="A94" s="92">
        <v>94</v>
      </c>
      <c r="B94" s="31">
        <v>24</v>
      </c>
      <c r="C94" s="31">
        <v>13.6</v>
      </c>
      <c r="D94" s="31">
        <v>2.2521599999999999</v>
      </c>
      <c r="E94" s="31">
        <v>2</v>
      </c>
      <c r="F94" s="72">
        <v>22</v>
      </c>
    </row>
    <row r="95" spans="1:6" x14ac:dyDescent="0.25">
      <c r="A95" s="92">
        <v>95</v>
      </c>
      <c r="B95" s="31">
        <v>2</v>
      </c>
      <c r="C95" s="31">
        <v>6.2</v>
      </c>
      <c r="D95" s="31">
        <v>8.6332799999999992</v>
      </c>
      <c r="E95" s="31">
        <v>2</v>
      </c>
      <c r="F95" s="72">
        <v>0</v>
      </c>
    </row>
    <row r="96" spans="1:6" x14ac:dyDescent="0.25">
      <c r="A96" s="92">
        <v>96</v>
      </c>
      <c r="B96" s="31">
        <v>4</v>
      </c>
      <c r="C96" s="31">
        <v>1.4</v>
      </c>
      <c r="E96" s="31">
        <v>0</v>
      </c>
      <c r="F96" s="72">
        <v>0</v>
      </c>
    </row>
    <row r="97" spans="1:6" x14ac:dyDescent="0.25">
      <c r="A97" s="92">
        <v>97</v>
      </c>
      <c r="B97" s="31">
        <v>6</v>
      </c>
      <c r="C97" s="31">
        <v>2.5</v>
      </c>
      <c r="E97" s="31">
        <v>0</v>
      </c>
      <c r="F97" s="72"/>
    </row>
    <row r="98" spans="1:6" x14ac:dyDescent="0.25">
      <c r="A98" s="92">
        <v>98</v>
      </c>
      <c r="B98" s="31">
        <v>9</v>
      </c>
      <c r="C98" s="31">
        <v>1.6</v>
      </c>
      <c r="E98" s="31">
        <v>0</v>
      </c>
      <c r="F98" s="72"/>
    </row>
    <row r="99" spans="1:6" x14ac:dyDescent="0.25">
      <c r="A99" s="92">
        <v>99</v>
      </c>
      <c r="B99" s="31">
        <v>1</v>
      </c>
      <c r="C99" s="31">
        <v>28.5</v>
      </c>
      <c r="D99" s="31">
        <v>36.69144</v>
      </c>
      <c r="E99" s="31">
        <v>1</v>
      </c>
      <c r="F99" s="72">
        <v>0</v>
      </c>
    </row>
    <row r="100" spans="1:6" x14ac:dyDescent="0.25">
      <c r="A100" s="92">
        <v>100</v>
      </c>
      <c r="B100" s="31">
        <v>11</v>
      </c>
      <c r="C100" s="31">
        <v>8.5</v>
      </c>
      <c r="E100" s="31">
        <v>0</v>
      </c>
      <c r="F100" s="72"/>
    </row>
    <row r="101" spans="1:6" x14ac:dyDescent="0.25">
      <c r="A101" s="92">
        <v>101</v>
      </c>
      <c r="B101" s="31">
        <v>5</v>
      </c>
      <c r="C101" s="31">
        <v>1</v>
      </c>
      <c r="E101" s="31">
        <v>0</v>
      </c>
      <c r="F101" s="72"/>
    </row>
    <row r="102" spans="1:6" x14ac:dyDescent="0.25">
      <c r="A102" s="92">
        <v>102</v>
      </c>
      <c r="B102" s="31">
        <v>9</v>
      </c>
      <c r="C102" s="31">
        <v>1</v>
      </c>
      <c r="E102" s="31">
        <v>0</v>
      </c>
      <c r="F102" s="72"/>
    </row>
    <row r="103" spans="1:6" x14ac:dyDescent="0.25">
      <c r="A103" s="92">
        <v>103</v>
      </c>
      <c r="B103" s="31">
        <v>7</v>
      </c>
      <c r="C103" s="31">
        <v>1.8</v>
      </c>
      <c r="E103" s="31">
        <v>0</v>
      </c>
      <c r="F103" s="72"/>
    </row>
    <row r="104" spans="1:6" x14ac:dyDescent="0.25">
      <c r="A104" s="92">
        <v>104</v>
      </c>
      <c r="B104" s="31">
        <v>9</v>
      </c>
      <c r="C104" s="31">
        <v>3.8</v>
      </c>
      <c r="E104" s="31">
        <v>0</v>
      </c>
      <c r="F104" s="72"/>
    </row>
    <row r="105" spans="1:6" x14ac:dyDescent="0.25">
      <c r="A105" s="92">
        <v>105</v>
      </c>
      <c r="B105" s="31">
        <v>16</v>
      </c>
      <c r="C105" s="31">
        <v>1.2</v>
      </c>
      <c r="E105" s="31">
        <v>0</v>
      </c>
      <c r="F105" s="72"/>
    </row>
    <row r="106" spans="1:6" x14ac:dyDescent="0.25">
      <c r="A106" s="92">
        <v>106</v>
      </c>
      <c r="B106" s="31">
        <v>5</v>
      </c>
      <c r="C106" s="31">
        <v>3.8</v>
      </c>
      <c r="E106" s="31">
        <v>0</v>
      </c>
      <c r="F106" s="72"/>
    </row>
    <row r="107" spans="1:6" x14ac:dyDescent="0.25">
      <c r="A107" s="92">
        <v>107</v>
      </c>
      <c r="B107" s="31">
        <v>12</v>
      </c>
      <c r="C107" s="31">
        <v>1.6</v>
      </c>
      <c r="E107" s="31">
        <v>0</v>
      </c>
      <c r="F107" s="72"/>
    </row>
    <row r="108" spans="1:6" x14ac:dyDescent="0.25">
      <c r="A108" s="92">
        <v>108</v>
      </c>
      <c r="B108" s="31">
        <v>4</v>
      </c>
      <c r="C108" s="31">
        <v>2</v>
      </c>
      <c r="E108" s="31">
        <v>0</v>
      </c>
      <c r="F108" s="72"/>
    </row>
    <row r="109" spans="1:6" x14ac:dyDescent="0.25">
      <c r="A109" s="92">
        <v>109</v>
      </c>
      <c r="B109" s="31">
        <v>175</v>
      </c>
      <c r="C109" s="31">
        <v>32</v>
      </c>
      <c r="E109" s="31">
        <v>0</v>
      </c>
      <c r="F109" s="72"/>
    </row>
    <row r="110" spans="1:6" x14ac:dyDescent="0.25">
      <c r="A110" s="92">
        <v>110</v>
      </c>
      <c r="B110" s="31">
        <v>5</v>
      </c>
      <c r="C110" s="31">
        <v>7.6</v>
      </c>
      <c r="D110" s="31">
        <v>7.7887200000000005</v>
      </c>
      <c r="E110" s="31">
        <v>1</v>
      </c>
      <c r="F110" s="72">
        <v>4</v>
      </c>
    </row>
    <row r="111" spans="1:6" x14ac:dyDescent="0.25">
      <c r="A111" s="92">
        <v>111</v>
      </c>
      <c r="B111" s="31">
        <v>3</v>
      </c>
      <c r="D111" s="31">
        <v>5.1612</v>
      </c>
      <c r="E111" s="31">
        <v>1</v>
      </c>
      <c r="F111" s="72">
        <v>2</v>
      </c>
    </row>
    <row r="112" spans="1:6" x14ac:dyDescent="0.25">
      <c r="A112" s="92">
        <v>112</v>
      </c>
      <c r="B112" s="31">
        <v>5</v>
      </c>
      <c r="C112" s="31">
        <v>1.8</v>
      </c>
      <c r="D112" s="31">
        <v>2.2521599999999999</v>
      </c>
      <c r="E112" s="31">
        <v>1</v>
      </c>
      <c r="F112" s="72">
        <v>4</v>
      </c>
    </row>
    <row r="113" spans="1:6" x14ac:dyDescent="0.25">
      <c r="A113" s="92">
        <v>113</v>
      </c>
      <c r="B113" s="31">
        <v>19</v>
      </c>
      <c r="C113" s="31">
        <v>1.2</v>
      </c>
      <c r="E113" s="31">
        <v>0</v>
      </c>
      <c r="F113" s="72"/>
    </row>
    <row r="114" spans="1:6" x14ac:dyDescent="0.25">
      <c r="A114" s="92">
        <v>114</v>
      </c>
      <c r="B114" s="31">
        <v>6</v>
      </c>
      <c r="C114" s="31">
        <v>2</v>
      </c>
      <c r="E114" s="31">
        <v>0</v>
      </c>
      <c r="F114" s="72"/>
    </row>
    <row r="115" spans="1:6" x14ac:dyDescent="0.25">
      <c r="A115" s="92">
        <v>116</v>
      </c>
      <c r="B115" s="31">
        <v>2</v>
      </c>
      <c r="C115" s="31">
        <v>2.2000000000000002</v>
      </c>
      <c r="E115" s="31">
        <v>0</v>
      </c>
      <c r="F115" s="72"/>
    </row>
    <row r="116" spans="1:6" x14ac:dyDescent="0.25">
      <c r="A116" s="92">
        <v>117</v>
      </c>
      <c r="B116" s="31">
        <v>41</v>
      </c>
      <c r="C116" s="31">
        <v>5.5</v>
      </c>
      <c r="E116" s="31">
        <v>0</v>
      </c>
      <c r="F116" s="72"/>
    </row>
    <row r="117" spans="1:6" x14ac:dyDescent="0.25">
      <c r="A117" s="92">
        <v>118</v>
      </c>
      <c r="B117" s="31">
        <v>10</v>
      </c>
      <c r="C117" s="31">
        <v>3.4</v>
      </c>
      <c r="D117" s="31">
        <v>4.2228000000000003</v>
      </c>
      <c r="E117" s="31">
        <v>1</v>
      </c>
      <c r="F117" s="72">
        <v>9</v>
      </c>
    </row>
    <row r="118" spans="1:6" x14ac:dyDescent="0.25">
      <c r="A118" s="92">
        <v>119</v>
      </c>
      <c r="B118" s="31">
        <v>2</v>
      </c>
      <c r="C118" s="31">
        <v>1.3</v>
      </c>
      <c r="D118" s="31">
        <v>2.7213599999999998</v>
      </c>
      <c r="E118" s="31">
        <v>1</v>
      </c>
      <c r="F118" s="72">
        <v>1</v>
      </c>
    </row>
    <row r="119" spans="1:6" x14ac:dyDescent="0.25">
      <c r="A119" s="92">
        <v>120</v>
      </c>
      <c r="B119" s="31">
        <v>2</v>
      </c>
      <c r="C119" s="31">
        <v>3.5</v>
      </c>
      <c r="D119" s="31">
        <v>2.7213599999999998</v>
      </c>
      <c r="E119" s="31">
        <v>1</v>
      </c>
      <c r="F119" s="72">
        <v>1</v>
      </c>
    </row>
    <row r="120" spans="1:6" x14ac:dyDescent="0.25">
      <c r="A120" s="92">
        <v>121</v>
      </c>
      <c r="B120" s="31">
        <v>1</v>
      </c>
      <c r="C120" s="31">
        <v>2</v>
      </c>
      <c r="D120" s="31">
        <v>2.8151999999999999</v>
      </c>
      <c r="E120" s="31">
        <v>1</v>
      </c>
      <c r="F120" s="72">
        <v>0</v>
      </c>
    </row>
    <row r="121" spans="1:6" x14ac:dyDescent="0.25">
      <c r="A121" s="92">
        <v>122</v>
      </c>
      <c r="B121" s="31">
        <v>4</v>
      </c>
      <c r="C121" s="31">
        <v>1.2</v>
      </c>
      <c r="E121" s="31">
        <v>0</v>
      </c>
      <c r="F121" s="72"/>
    </row>
    <row r="122" spans="1:6" x14ac:dyDescent="0.25">
      <c r="A122" s="92">
        <v>123</v>
      </c>
      <c r="B122" s="31">
        <v>4</v>
      </c>
      <c r="C122" s="31">
        <v>4.0999999999999996</v>
      </c>
      <c r="D122" s="31">
        <v>5.1612</v>
      </c>
      <c r="E122" s="31">
        <v>1</v>
      </c>
      <c r="F122" s="72">
        <v>3</v>
      </c>
    </row>
    <row r="123" spans="1:6" x14ac:dyDescent="0.25">
      <c r="A123" s="92">
        <v>124</v>
      </c>
      <c r="B123" s="31">
        <v>4</v>
      </c>
      <c r="C123" s="31">
        <v>2.2000000000000002</v>
      </c>
      <c r="E123" s="31">
        <v>0</v>
      </c>
      <c r="F123" s="72"/>
    </row>
    <row r="124" spans="1:6" x14ac:dyDescent="0.25">
      <c r="A124" s="92">
        <v>125</v>
      </c>
      <c r="B124" s="31">
        <v>1</v>
      </c>
      <c r="C124" s="31">
        <v>1.4</v>
      </c>
      <c r="E124" s="31">
        <v>0</v>
      </c>
      <c r="F124" s="72"/>
    </row>
    <row r="125" spans="1:6" x14ac:dyDescent="0.25">
      <c r="A125" s="92">
        <v>126</v>
      </c>
      <c r="B125" s="31">
        <v>12</v>
      </c>
      <c r="C125" s="31">
        <v>13.7</v>
      </c>
      <c r="D125" s="31">
        <v>24.773760000000003</v>
      </c>
      <c r="E125" s="31">
        <v>5</v>
      </c>
      <c r="F125" s="72">
        <v>7</v>
      </c>
    </row>
    <row r="126" spans="1:6" x14ac:dyDescent="0.25">
      <c r="A126" s="92">
        <v>127</v>
      </c>
      <c r="B126" s="31">
        <v>3</v>
      </c>
      <c r="C126" s="31">
        <v>1.8</v>
      </c>
      <c r="D126" s="31">
        <v>2.4398400000000002</v>
      </c>
      <c r="E126" s="31">
        <v>1</v>
      </c>
      <c r="F126" s="72">
        <v>2</v>
      </c>
    </row>
    <row r="127" spans="1:6" x14ac:dyDescent="0.25">
      <c r="A127" s="92">
        <v>128</v>
      </c>
      <c r="B127" s="31">
        <v>6</v>
      </c>
      <c r="C127" s="31">
        <v>1.6</v>
      </c>
      <c r="E127" s="31">
        <v>0</v>
      </c>
      <c r="F127" s="72"/>
    </row>
    <row r="128" spans="1:6" x14ac:dyDescent="0.25">
      <c r="A128" s="92">
        <v>129</v>
      </c>
      <c r="B128" s="31">
        <v>1</v>
      </c>
      <c r="C128" s="31">
        <v>0.6</v>
      </c>
      <c r="E128" s="31">
        <v>1</v>
      </c>
      <c r="F128" s="72">
        <v>0</v>
      </c>
    </row>
    <row r="129" spans="1:6" x14ac:dyDescent="0.25">
      <c r="A129" s="92">
        <v>130</v>
      </c>
      <c r="B129" s="31">
        <v>100</v>
      </c>
      <c r="C129" s="31">
        <v>2</v>
      </c>
      <c r="E129" s="31">
        <v>0</v>
      </c>
      <c r="F129" s="72"/>
    </row>
    <row r="130" spans="1:6" x14ac:dyDescent="0.25">
      <c r="A130" s="92">
        <v>131</v>
      </c>
      <c r="B130" s="31">
        <v>12</v>
      </c>
      <c r="C130" s="31">
        <v>3</v>
      </c>
      <c r="E130" s="31">
        <v>0</v>
      </c>
      <c r="F130" s="72"/>
    </row>
    <row r="131" spans="1:6" x14ac:dyDescent="0.25">
      <c r="A131" s="92">
        <v>132</v>
      </c>
      <c r="B131" s="31">
        <v>5</v>
      </c>
      <c r="C131" s="31">
        <v>1.6</v>
      </c>
      <c r="D131" s="31">
        <v>2.1583199999999998</v>
      </c>
      <c r="E131" s="31">
        <v>1</v>
      </c>
      <c r="F131" s="72">
        <v>4</v>
      </c>
    </row>
    <row r="132" spans="1:6" x14ac:dyDescent="0.25">
      <c r="A132" s="92">
        <v>133</v>
      </c>
      <c r="B132" s="31">
        <v>40</v>
      </c>
      <c r="C132" s="31">
        <v>23.8</v>
      </c>
      <c r="E132" s="31">
        <v>0</v>
      </c>
      <c r="F132" s="72"/>
    </row>
    <row r="133" spans="1:6" x14ac:dyDescent="0.25">
      <c r="A133" s="92">
        <v>134</v>
      </c>
      <c r="B133" s="31">
        <v>4</v>
      </c>
      <c r="C133" s="31">
        <v>3.7</v>
      </c>
      <c r="D133" s="31">
        <v>2.8151999999999999</v>
      </c>
      <c r="E133" s="31">
        <v>3</v>
      </c>
      <c r="F133" s="72">
        <v>1</v>
      </c>
    </row>
    <row r="134" spans="1:6" x14ac:dyDescent="0.25">
      <c r="A134" s="92">
        <v>135</v>
      </c>
      <c r="B134" s="31">
        <v>16</v>
      </c>
      <c r="C134" s="31">
        <v>2.1</v>
      </c>
      <c r="E134" s="31">
        <v>0</v>
      </c>
      <c r="F134" s="72"/>
    </row>
    <row r="135" spans="1:6" x14ac:dyDescent="0.25">
      <c r="A135" s="92">
        <v>136</v>
      </c>
      <c r="B135" s="31">
        <v>7</v>
      </c>
      <c r="C135" s="31">
        <v>7.8</v>
      </c>
      <c r="E135" s="31">
        <v>0</v>
      </c>
      <c r="F135" s="72"/>
    </row>
    <row r="136" spans="1:6" x14ac:dyDescent="0.25">
      <c r="A136" s="92">
        <v>137</v>
      </c>
      <c r="B136" s="31">
        <v>3</v>
      </c>
      <c r="C136" s="31">
        <v>1.3</v>
      </c>
      <c r="E136" s="31">
        <v>0</v>
      </c>
      <c r="F136" s="72"/>
    </row>
    <row r="137" spans="1:6" x14ac:dyDescent="0.25">
      <c r="A137" s="92">
        <v>138</v>
      </c>
      <c r="B137" s="31">
        <v>175</v>
      </c>
      <c r="C137" s="31">
        <v>1.5</v>
      </c>
      <c r="E137" s="31">
        <v>0</v>
      </c>
      <c r="F137" s="72"/>
    </row>
    <row r="138" spans="1:6" x14ac:dyDescent="0.25">
      <c r="A138" s="92">
        <v>139</v>
      </c>
      <c r="B138" s="31">
        <v>3</v>
      </c>
      <c r="C138" s="31">
        <v>4</v>
      </c>
      <c r="E138" s="31">
        <v>0</v>
      </c>
      <c r="F138" s="72">
        <v>0</v>
      </c>
    </row>
    <row r="139" spans="1:6" x14ac:dyDescent="0.25">
      <c r="A139" s="92">
        <v>140</v>
      </c>
      <c r="B139" s="31">
        <v>19</v>
      </c>
      <c r="C139" s="31">
        <v>3.3</v>
      </c>
      <c r="E139" s="31">
        <v>0</v>
      </c>
      <c r="F139" s="72"/>
    </row>
    <row r="140" spans="1:6" x14ac:dyDescent="0.25">
      <c r="A140" s="92">
        <v>141</v>
      </c>
      <c r="B140" s="31">
        <v>11</v>
      </c>
      <c r="C140" s="31">
        <v>1.2</v>
      </c>
      <c r="E140" s="31">
        <v>0</v>
      </c>
      <c r="F140" s="72"/>
    </row>
    <row r="141" spans="1:6" x14ac:dyDescent="0.25">
      <c r="A141" s="92">
        <v>142</v>
      </c>
      <c r="B141" s="31">
        <v>3</v>
      </c>
      <c r="C141" s="31">
        <v>4</v>
      </c>
      <c r="D141" s="31">
        <v>3.2844000000000002</v>
      </c>
      <c r="E141" s="31">
        <v>1</v>
      </c>
      <c r="F141" s="72">
        <v>2</v>
      </c>
    </row>
    <row r="142" spans="1:6" x14ac:dyDescent="0.25">
      <c r="A142" s="92">
        <v>144</v>
      </c>
      <c r="B142" s="31">
        <v>5</v>
      </c>
      <c r="C142" s="31">
        <v>1.3</v>
      </c>
      <c r="D142" s="31">
        <v>1.03224</v>
      </c>
      <c r="E142" s="31">
        <v>1</v>
      </c>
      <c r="F142" s="72">
        <v>4</v>
      </c>
    </row>
    <row r="143" spans="1:6" x14ac:dyDescent="0.25">
      <c r="A143" s="92">
        <v>145</v>
      </c>
      <c r="B143" s="31">
        <v>10</v>
      </c>
      <c r="C143" s="31">
        <v>29.3</v>
      </c>
      <c r="D143" s="31">
        <v>20.363280000000003</v>
      </c>
      <c r="E143" s="31">
        <v>5</v>
      </c>
      <c r="F143" s="72">
        <v>5</v>
      </c>
    </row>
    <row r="144" spans="1:6" x14ac:dyDescent="0.25">
      <c r="A144" s="92">
        <v>146</v>
      </c>
      <c r="B144" s="31">
        <v>6</v>
      </c>
      <c r="C144" s="31">
        <v>6.1</v>
      </c>
      <c r="D144" s="31">
        <v>5.8180800000000001</v>
      </c>
      <c r="E144" s="31">
        <v>2</v>
      </c>
      <c r="F144" s="72">
        <v>4</v>
      </c>
    </row>
    <row r="145" spans="1:6" x14ac:dyDescent="0.25">
      <c r="A145" s="92">
        <v>147</v>
      </c>
      <c r="B145" s="31">
        <v>12</v>
      </c>
      <c r="C145" s="31">
        <v>1</v>
      </c>
      <c r="E145" s="31">
        <v>0</v>
      </c>
      <c r="F145" s="72"/>
    </row>
    <row r="146" spans="1:6" x14ac:dyDescent="0.25">
      <c r="A146" s="92">
        <v>148</v>
      </c>
      <c r="B146" s="31">
        <v>4</v>
      </c>
      <c r="C146" s="31">
        <v>2.5</v>
      </c>
      <c r="D146" s="31">
        <v>4.6920000000000002</v>
      </c>
      <c r="E146" s="31">
        <v>1</v>
      </c>
      <c r="F146" s="72">
        <v>3</v>
      </c>
    </row>
    <row r="147" spans="1:6" x14ac:dyDescent="0.25">
      <c r="A147" s="92">
        <v>149</v>
      </c>
      <c r="B147" s="31">
        <v>3</v>
      </c>
      <c r="C147" s="31">
        <v>1.8</v>
      </c>
      <c r="E147" s="31">
        <v>0</v>
      </c>
      <c r="F147" s="72"/>
    </row>
    <row r="148" spans="1:6" x14ac:dyDescent="0.25">
      <c r="A148" s="92">
        <v>150</v>
      </c>
      <c r="B148" s="31">
        <v>6</v>
      </c>
      <c r="C148" s="31">
        <v>1.5</v>
      </c>
      <c r="E148" s="31">
        <v>0</v>
      </c>
      <c r="F148" s="72"/>
    </row>
    <row r="149" spans="1:6" x14ac:dyDescent="0.25">
      <c r="A149" s="92">
        <v>151</v>
      </c>
      <c r="B149" s="31">
        <v>3</v>
      </c>
      <c r="C149" s="31">
        <v>39.5</v>
      </c>
      <c r="D149" s="31">
        <v>40.257359999999998</v>
      </c>
      <c r="E149" s="31">
        <v>1</v>
      </c>
      <c r="F149" s="72">
        <v>2</v>
      </c>
    </row>
    <row r="150" spans="1:6" x14ac:dyDescent="0.25">
      <c r="A150" s="92">
        <v>152</v>
      </c>
      <c r="B150" s="31">
        <v>15</v>
      </c>
      <c r="C150" s="31">
        <v>2.2000000000000002</v>
      </c>
      <c r="E150" s="31">
        <v>0</v>
      </c>
      <c r="F150" s="72"/>
    </row>
    <row r="151" spans="1:6" x14ac:dyDescent="0.25">
      <c r="A151" s="92">
        <v>153</v>
      </c>
      <c r="B151" s="31">
        <v>5</v>
      </c>
      <c r="C151" s="31">
        <v>4.0999999999999996</v>
      </c>
      <c r="E151" s="31">
        <v>0</v>
      </c>
      <c r="F151" s="72"/>
    </row>
    <row r="152" spans="1:6" x14ac:dyDescent="0.25">
      <c r="A152" s="92">
        <v>154</v>
      </c>
      <c r="B152" s="31">
        <v>26</v>
      </c>
      <c r="C152" s="31">
        <v>2.1</v>
      </c>
      <c r="E152" s="31">
        <v>0</v>
      </c>
      <c r="F152" s="72"/>
    </row>
    <row r="153" spans="1:6" x14ac:dyDescent="0.25">
      <c r="A153" s="92">
        <v>155</v>
      </c>
      <c r="B153" s="31">
        <v>4</v>
      </c>
      <c r="C153" s="31">
        <v>4.8</v>
      </c>
      <c r="D153" s="31">
        <v>3.6597599999999999</v>
      </c>
      <c r="E153" s="31">
        <v>1</v>
      </c>
      <c r="F153" s="72">
        <v>3</v>
      </c>
    </row>
    <row r="154" spans="1:6" x14ac:dyDescent="0.25">
      <c r="A154" s="92">
        <v>157</v>
      </c>
      <c r="B154" s="31">
        <v>3</v>
      </c>
      <c r="C154" s="31">
        <v>1.4</v>
      </c>
      <c r="D154" s="31">
        <v>2.6275200000000001</v>
      </c>
      <c r="E154" s="31">
        <v>1</v>
      </c>
      <c r="F154" s="72">
        <v>2</v>
      </c>
    </row>
    <row r="155" spans="1:6" x14ac:dyDescent="0.25">
      <c r="A155" s="92">
        <v>158</v>
      </c>
      <c r="B155" s="31">
        <v>100</v>
      </c>
      <c r="C155" s="31">
        <v>7.5</v>
      </c>
      <c r="E155" s="31">
        <v>0</v>
      </c>
      <c r="F155" s="72"/>
    </row>
    <row r="156" spans="1:6" x14ac:dyDescent="0.25">
      <c r="A156" s="92">
        <v>159</v>
      </c>
      <c r="B156" s="31">
        <v>3</v>
      </c>
      <c r="C156" s="31">
        <v>2.5</v>
      </c>
      <c r="D156" s="31">
        <v>2.2521599999999999</v>
      </c>
      <c r="E156" s="31">
        <v>2</v>
      </c>
      <c r="F156" s="72">
        <v>1</v>
      </c>
    </row>
    <row r="157" spans="1:6" x14ac:dyDescent="0.25">
      <c r="A157" s="92">
        <v>160</v>
      </c>
      <c r="B157" s="31">
        <v>1</v>
      </c>
      <c r="C157" s="31">
        <v>2.2000000000000002</v>
      </c>
      <c r="D157" s="31">
        <v>1.03224</v>
      </c>
      <c r="E157" s="31">
        <v>1</v>
      </c>
      <c r="F157" s="72">
        <v>0</v>
      </c>
    </row>
    <row r="158" spans="1:6" x14ac:dyDescent="0.25">
      <c r="A158" s="92">
        <v>161</v>
      </c>
      <c r="B158" s="31">
        <v>20</v>
      </c>
      <c r="C158" s="31">
        <v>6.5</v>
      </c>
      <c r="E158" s="31">
        <v>0</v>
      </c>
      <c r="F158" s="72"/>
    </row>
    <row r="159" spans="1:6" x14ac:dyDescent="0.25">
      <c r="A159" s="92">
        <v>162</v>
      </c>
      <c r="B159" s="31">
        <v>10</v>
      </c>
      <c r="C159" s="31">
        <v>2.5</v>
      </c>
      <c r="D159" s="31">
        <v>5.3488800000000003</v>
      </c>
      <c r="E159" s="31">
        <v>3</v>
      </c>
      <c r="F159" s="72">
        <v>7</v>
      </c>
    </row>
    <row r="160" spans="1:6" x14ac:dyDescent="0.25">
      <c r="A160" s="92">
        <v>163</v>
      </c>
      <c r="B160" s="31">
        <v>2</v>
      </c>
      <c r="C160" s="31">
        <v>1.2</v>
      </c>
      <c r="E160" s="31">
        <v>0</v>
      </c>
      <c r="F160" s="72">
        <v>0</v>
      </c>
    </row>
    <row r="161" spans="1:6" x14ac:dyDescent="0.25">
      <c r="A161" s="92">
        <v>165</v>
      </c>
      <c r="B161" s="31">
        <v>4</v>
      </c>
      <c r="C161" s="31">
        <v>1.2</v>
      </c>
      <c r="E161" s="31">
        <v>0</v>
      </c>
      <c r="F161" s="72">
        <v>0</v>
      </c>
    </row>
    <row r="162" spans="1:6" x14ac:dyDescent="0.25">
      <c r="A162" s="92">
        <v>166</v>
      </c>
      <c r="B162" s="31">
        <v>5</v>
      </c>
      <c r="C162" s="31">
        <v>1.9</v>
      </c>
      <c r="E162" s="31">
        <v>0</v>
      </c>
      <c r="F162" s="72"/>
    </row>
    <row r="163" spans="1:6" x14ac:dyDescent="0.25">
      <c r="A163" s="92">
        <v>167</v>
      </c>
      <c r="B163" s="31">
        <v>13</v>
      </c>
      <c r="C163" s="31">
        <v>15.3</v>
      </c>
      <c r="D163" s="31">
        <v>13.51296</v>
      </c>
      <c r="E163" s="31">
        <v>4</v>
      </c>
      <c r="F163" s="72">
        <v>9</v>
      </c>
    </row>
    <row r="164" spans="1:6" x14ac:dyDescent="0.25">
      <c r="A164" s="92">
        <v>169</v>
      </c>
      <c r="B164" s="31">
        <v>12</v>
      </c>
      <c r="C164" s="31">
        <v>4.7</v>
      </c>
      <c r="D164" s="31">
        <v>6.28728</v>
      </c>
      <c r="E164" s="31">
        <v>2</v>
      </c>
      <c r="F164" s="72">
        <v>10</v>
      </c>
    </row>
    <row r="165" spans="1:6" x14ac:dyDescent="0.25">
      <c r="A165" s="92">
        <v>170</v>
      </c>
      <c r="B165" s="31">
        <v>3</v>
      </c>
      <c r="C165" s="31">
        <v>1.2</v>
      </c>
      <c r="E165" s="31">
        <v>0</v>
      </c>
      <c r="F165" s="72"/>
    </row>
    <row r="166" spans="1:6" x14ac:dyDescent="0.25">
      <c r="A166" s="92">
        <v>171</v>
      </c>
      <c r="B166" s="31">
        <v>4</v>
      </c>
      <c r="C166" s="31">
        <v>3.8</v>
      </c>
      <c r="D166" s="31">
        <v>2.4398400000000002</v>
      </c>
      <c r="E166" s="31">
        <v>2</v>
      </c>
      <c r="F166" s="72">
        <v>2</v>
      </c>
    </row>
    <row r="167" spans="1:6" x14ac:dyDescent="0.25">
      <c r="A167" s="92">
        <v>172</v>
      </c>
      <c r="B167" s="31">
        <v>9</v>
      </c>
      <c r="C167" s="31">
        <v>1</v>
      </c>
      <c r="E167" s="31">
        <v>0</v>
      </c>
      <c r="F167" s="72"/>
    </row>
    <row r="168" spans="1:6" x14ac:dyDescent="0.25">
      <c r="A168" s="92">
        <v>173</v>
      </c>
      <c r="B168" s="31">
        <v>4</v>
      </c>
      <c r="C168" s="31">
        <v>3.5</v>
      </c>
      <c r="D168" s="31">
        <v>4.2227999999999994</v>
      </c>
      <c r="E168" s="31">
        <v>3</v>
      </c>
      <c r="F168" s="72">
        <v>1</v>
      </c>
    </row>
    <row r="169" spans="1:6" x14ac:dyDescent="0.25">
      <c r="A169" s="92">
        <v>174</v>
      </c>
      <c r="B169" s="31">
        <v>2</v>
      </c>
      <c r="C169" s="31">
        <v>2.2999999999999998</v>
      </c>
      <c r="D169" s="31">
        <v>1.9706400000000002</v>
      </c>
      <c r="E169" s="31">
        <v>1</v>
      </c>
      <c r="F169" s="72">
        <v>1</v>
      </c>
    </row>
    <row r="170" spans="1:6" x14ac:dyDescent="0.25">
      <c r="A170" s="92">
        <v>176</v>
      </c>
      <c r="B170" s="31">
        <v>31</v>
      </c>
      <c r="C170" s="31">
        <v>3.5</v>
      </c>
      <c r="E170" s="31">
        <v>0</v>
      </c>
      <c r="F170" s="72"/>
    </row>
    <row r="171" spans="1:6" x14ac:dyDescent="0.25">
      <c r="A171" s="92">
        <v>177</v>
      </c>
      <c r="B171" s="31">
        <v>6</v>
      </c>
      <c r="C171" s="31">
        <v>1.8</v>
      </c>
      <c r="E171" s="31">
        <v>0</v>
      </c>
      <c r="F171" s="72"/>
    </row>
    <row r="172" spans="1:6" x14ac:dyDescent="0.25">
      <c r="A172" s="92">
        <v>178</v>
      </c>
      <c r="B172" s="31">
        <v>6</v>
      </c>
      <c r="C172" s="31">
        <v>2.5</v>
      </c>
      <c r="E172" s="31">
        <v>0</v>
      </c>
      <c r="F172" s="72"/>
    </row>
    <row r="173" spans="1:6" x14ac:dyDescent="0.25">
      <c r="A173" s="92">
        <v>179</v>
      </c>
      <c r="B173" s="31">
        <v>3</v>
      </c>
      <c r="C173" s="31">
        <v>13.5</v>
      </c>
      <c r="D173" s="31">
        <v>8.4455999999999989</v>
      </c>
      <c r="E173" s="31">
        <v>3</v>
      </c>
      <c r="F173" s="72">
        <v>0</v>
      </c>
    </row>
    <row r="174" spans="1:6" x14ac:dyDescent="0.25">
      <c r="A174" s="92">
        <v>180</v>
      </c>
      <c r="B174" s="31">
        <v>30</v>
      </c>
      <c r="C174" s="31">
        <v>2</v>
      </c>
      <c r="E174" s="31">
        <v>0</v>
      </c>
      <c r="F174" s="72"/>
    </row>
    <row r="175" spans="1:6" x14ac:dyDescent="0.25">
      <c r="A175" s="92">
        <v>181</v>
      </c>
      <c r="B175" s="31">
        <v>20</v>
      </c>
      <c r="C175" s="31">
        <v>2.4</v>
      </c>
      <c r="E175" s="31">
        <v>0</v>
      </c>
      <c r="F175" s="72"/>
    </row>
    <row r="176" spans="1:6" x14ac:dyDescent="0.25">
      <c r="A176" s="92">
        <v>182</v>
      </c>
      <c r="B176" s="31">
        <v>20</v>
      </c>
      <c r="C176" s="31">
        <v>3.8</v>
      </c>
      <c r="D176" s="31">
        <v>1.03224</v>
      </c>
      <c r="E176" s="31">
        <v>1</v>
      </c>
      <c r="F176" s="72">
        <v>19</v>
      </c>
    </row>
    <row r="177" spans="1:6" x14ac:dyDescent="0.25">
      <c r="A177" s="92">
        <v>183</v>
      </c>
      <c r="B177" s="31">
        <v>5</v>
      </c>
      <c r="C177" s="31">
        <v>1</v>
      </c>
      <c r="E177" s="31">
        <v>0</v>
      </c>
      <c r="F177" s="72"/>
    </row>
    <row r="178" spans="1:6" x14ac:dyDescent="0.25">
      <c r="A178" s="92">
        <v>184</v>
      </c>
      <c r="B178" s="31">
        <v>27</v>
      </c>
      <c r="C178" s="31">
        <v>1.8</v>
      </c>
      <c r="E178" s="31">
        <v>0</v>
      </c>
      <c r="F178" s="72"/>
    </row>
    <row r="179" spans="1:6" x14ac:dyDescent="0.25">
      <c r="A179" s="92">
        <v>185</v>
      </c>
      <c r="B179" s="31">
        <v>25</v>
      </c>
      <c r="C179" s="31">
        <v>3.6</v>
      </c>
      <c r="D179" s="31">
        <v>1.8768</v>
      </c>
      <c r="E179" s="31">
        <v>1</v>
      </c>
      <c r="F179" s="72">
        <v>24</v>
      </c>
    </row>
    <row r="180" spans="1:6" x14ac:dyDescent="0.25">
      <c r="A180" s="92">
        <v>186</v>
      </c>
      <c r="B180" s="31">
        <v>400</v>
      </c>
      <c r="C180" s="31">
        <v>2.8</v>
      </c>
      <c r="E180" s="31">
        <v>0</v>
      </c>
      <c r="F180" s="72"/>
    </row>
    <row r="181" spans="1:6" x14ac:dyDescent="0.25">
      <c r="A181" s="92">
        <v>187</v>
      </c>
      <c r="B181" s="31">
        <v>3</v>
      </c>
      <c r="C181" s="31">
        <v>1</v>
      </c>
      <c r="E181" s="31">
        <v>0</v>
      </c>
      <c r="F181" s="72"/>
    </row>
    <row r="182" spans="1:6" x14ac:dyDescent="0.25">
      <c r="A182" s="92">
        <v>188</v>
      </c>
      <c r="B182" s="31">
        <v>3</v>
      </c>
      <c r="C182" s="31">
        <v>3.1</v>
      </c>
      <c r="E182" s="31">
        <v>0</v>
      </c>
      <c r="F182" s="72"/>
    </row>
    <row r="183" spans="1:6" x14ac:dyDescent="0.25">
      <c r="A183" s="92">
        <v>189</v>
      </c>
      <c r="B183" s="31">
        <v>7</v>
      </c>
      <c r="C183" s="31">
        <v>1.2</v>
      </c>
      <c r="E183" s="31">
        <v>0</v>
      </c>
      <c r="F183" s="72"/>
    </row>
    <row r="184" spans="1:6" x14ac:dyDescent="0.25">
      <c r="A184" s="92">
        <v>190</v>
      </c>
      <c r="B184" s="31">
        <v>3</v>
      </c>
      <c r="C184" s="31">
        <v>4</v>
      </c>
      <c r="D184" s="31">
        <v>4.8796800000000005</v>
      </c>
      <c r="E184" s="31">
        <v>2</v>
      </c>
      <c r="F184" s="72">
        <v>1</v>
      </c>
    </row>
    <row r="185" spans="1:6" x14ac:dyDescent="0.25">
      <c r="A185" s="92">
        <v>193</v>
      </c>
      <c r="B185" s="31">
        <v>2</v>
      </c>
      <c r="C185" s="31">
        <v>4.5</v>
      </c>
      <c r="E185" s="31">
        <v>0</v>
      </c>
      <c r="F185" s="72"/>
    </row>
    <row r="186" spans="1:6" x14ac:dyDescent="0.25">
      <c r="A186" s="92">
        <v>194</v>
      </c>
      <c r="B186" s="31">
        <v>9</v>
      </c>
      <c r="C186" s="31">
        <v>12.6</v>
      </c>
      <c r="D186" s="31">
        <v>27.870480000000001</v>
      </c>
      <c r="E186" s="31">
        <v>1</v>
      </c>
      <c r="F186" s="72">
        <v>8</v>
      </c>
    </row>
    <row r="187" spans="1:6" x14ac:dyDescent="0.25">
      <c r="A187" s="92">
        <v>195</v>
      </c>
      <c r="B187" s="31">
        <v>4</v>
      </c>
      <c r="C187" s="31">
        <v>1.4</v>
      </c>
      <c r="E187" s="31">
        <v>0</v>
      </c>
      <c r="F187" s="72"/>
    </row>
    <row r="188" spans="1:6" x14ac:dyDescent="0.25">
      <c r="A188" s="92">
        <v>196</v>
      </c>
      <c r="B188" s="31">
        <v>1</v>
      </c>
      <c r="C188" s="31">
        <v>0.9</v>
      </c>
      <c r="E188" s="31">
        <v>0</v>
      </c>
      <c r="F188" s="72"/>
    </row>
    <row r="189" spans="1:6" x14ac:dyDescent="0.25">
      <c r="A189" s="92">
        <v>197</v>
      </c>
      <c r="B189" s="31">
        <v>2</v>
      </c>
      <c r="C189" s="31">
        <v>1.7</v>
      </c>
      <c r="E189" s="31">
        <v>0</v>
      </c>
      <c r="F189" s="72"/>
    </row>
    <row r="190" spans="1:6" x14ac:dyDescent="0.25">
      <c r="A190" s="92">
        <v>198</v>
      </c>
      <c r="B190" s="31">
        <v>7</v>
      </c>
      <c r="C190" s="31">
        <v>0.9</v>
      </c>
      <c r="E190" s="31">
        <v>0</v>
      </c>
      <c r="F190" s="72"/>
    </row>
    <row r="191" spans="1:6" x14ac:dyDescent="0.25">
      <c r="A191" s="92">
        <v>199</v>
      </c>
      <c r="B191" s="31">
        <v>1</v>
      </c>
      <c r="E191" s="31">
        <v>0</v>
      </c>
      <c r="F191" s="72"/>
    </row>
    <row r="192" spans="1:6" x14ac:dyDescent="0.25">
      <c r="A192" s="92">
        <v>82</v>
      </c>
      <c r="B192" s="31">
        <v>1</v>
      </c>
      <c r="C192" s="31">
        <v>1.8</v>
      </c>
      <c r="E192" s="31">
        <v>0</v>
      </c>
      <c r="F192" s="72"/>
    </row>
    <row r="193" spans="1:6" x14ac:dyDescent="0.25">
      <c r="A193" s="92">
        <v>201</v>
      </c>
      <c r="B193" s="31">
        <v>1</v>
      </c>
      <c r="C193" s="31">
        <v>0.6</v>
      </c>
      <c r="E193" s="31">
        <v>0</v>
      </c>
      <c r="F193" s="72"/>
    </row>
    <row r="194" spans="1:6" x14ac:dyDescent="0.25">
      <c r="A194" s="92">
        <v>202</v>
      </c>
      <c r="B194" s="31">
        <v>19</v>
      </c>
      <c r="C194" s="31">
        <v>4</v>
      </c>
      <c r="E194" s="31">
        <v>0</v>
      </c>
      <c r="F194" s="72"/>
    </row>
    <row r="195" spans="1:6" x14ac:dyDescent="0.25">
      <c r="A195" s="92">
        <v>203</v>
      </c>
      <c r="B195" s="31">
        <v>3</v>
      </c>
      <c r="C195" s="31">
        <v>2.2999999999999998</v>
      </c>
      <c r="E195" s="31">
        <v>0</v>
      </c>
      <c r="F195" s="72"/>
    </row>
    <row r="196" spans="1:6" x14ac:dyDescent="0.25">
      <c r="A196" s="92">
        <v>204</v>
      </c>
      <c r="B196" s="31">
        <v>132</v>
      </c>
      <c r="C196" s="31">
        <v>1.2</v>
      </c>
      <c r="E196" s="31">
        <v>0</v>
      </c>
      <c r="F196" s="72"/>
    </row>
    <row r="197" spans="1:6" x14ac:dyDescent="0.25">
      <c r="A197" s="92">
        <v>205</v>
      </c>
      <c r="B197" s="31">
        <v>11</v>
      </c>
      <c r="C197" s="31">
        <v>1.2</v>
      </c>
      <c r="E197" s="31">
        <v>0</v>
      </c>
      <c r="F197" s="72"/>
    </row>
    <row r="198" spans="1:6" x14ac:dyDescent="0.25">
      <c r="A198" s="92">
        <v>210</v>
      </c>
      <c r="B198" s="31">
        <v>10</v>
      </c>
      <c r="C198" s="31">
        <v>1.9</v>
      </c>
      <c r="E198" s="31">
        <v>0</v>
      </c>
      <c r="F198" s="72"/>
    </row>
    <row r="199" spans="1:6" x14ac:dyDescent="0.25">
      <c r="A199" s="92">
        <v>211</v>
      </c>
      <c r="B199" s="31">
        <v>3</v>
      </c>
      <c r="C199" s="31">
        <v>1.4</v>
      </c>
      <c r="E199" s="31">
        <v>0</v>
      </c>
      <c r="F199" s="72"/>
    </row>
    <row r="200" spans="1:6" x14ac:dyDescent="0.25">
      <c r="A200" s="92">
        <v>213</v>
      </c>
      <c r="B200" s="31">
        <v>3</v>
      </c>
      <c r="C200" s="31">
        <v>4.5</v>
      </c>
      <c r="E200" s="31">
        <v>0</v>
      </c>
      <c r="F200" s="72"/>
    </row>
    <row r="201" spans="1:6" x14ac:dyDescent="0.25">
      <c r="A201" s="92">
        <v>214</v>
      </c>
      <c r="B201" s="31">
        <v>2</v>
      </c>
      <c r="C201" s="31">
        <v>1.8</v>
      </c>
      <c r="E201" s="31">
        <v>0</v>
      </c>
      <c r="F201" s="72"/>
    </row>
    <row r="202" spans="1:6" x14ac:dyDescent="0.25">
      <c r="A202" s="92">
        <v>215</v>
      </c>
      <c r="B202" s="31">
        <v>4</v>
      </c>
      <c r="C202" s="31">
        <v>1.3</v>
      </c>
      <c r="E202" s="31">
        <v>0</v>
      </c>
      <c r="F202" s="72"/>
    </row>
    <row r="203" spans="1:6" x14ac:dyDescent="0.25">
      <c r="A203" s="92">
        <v>216</v>
      </c>
      <c r="B203" s="31">
        <v>26</v>
      </c>
      <c r="C203" s="31">
        <v>1.5</v>
      </c>
      <c r="E203" s="31">
        <v>0</v>
      </c>
      <c r="F203" s="72"/>
    </row>
    <row r="204" spans="1:6" x14ac:dyDescent="0.25">
      <c r="A204" s="92">
        <v>217</v>
      </c>
      <c r="B204" s="31">
        <v>7</v>
      </c>
      <c r="C204" s="31">
        <v>2.2000000000000002</v>
      </c>
      <c r="E204" s="31">
        <v>0</v>
      </c>
      <c r="F204" s="72"/>
    </row>
    <row r="205" spans="1:6" x14ac:dyDescent="0.25">
      <c r="A205" s="92">
        <v>218</v>
      </c>
      <c r="B205" s="31">
        <v>33</v>
      </c>
      <c r="C205" s="31">
        <v>1</v>
      </c>
      <c r="E205" s="31">
        <v>0</v>
      </c>
      <c r="F205" s="72"/>
    </row>
    <row r="206" spans="1:6" x14ac:dyDescent="0.25">
      <c r="A206" s="92">
        <v>219</v>
      </c>
      <c r="B206" s="31">
        <v>5</v>
      </c>
      <c r="C206" s="31">
        <v>1.2</v>
      </c>
      <c r="E206" s="31">
        <v>0</v>
      </c>
      <c r="F206" s="72"/>
    </row>
    <row r="207" spans="1:6" x14ac:dyDescent="0.25">
      <c r="A207" s="92">
        <v>220</v>
      </c>
      <c r="B207" s="31">
        <v>5</v>
      </c>
      <c r="C207" s="31">
        <v>1.1000000000000001</v>
      </c>
      <c r="E207" s="31">
        <v>0</v>
      </c>
      <c r="F207" s="72"/>
    </row>
    <row r="208" spans="1:6" x14ac:dyDescent="0.25">
      <c r="A208" s="92">
        <v>221</v>
      </c>
      <c r="B208" s="31">
        <v>7</v>
      </c>
      <c r="C208" s="31">
        <v>1.2</v>
      </c>
      <c r="E208" s="31">
        <v>0</v>
      </c>
      <c r="F208" s="72"/>
    </row>
    <row r="209" spans="1:6" x14ac:dyDescent="0.25">
      <c r="A209" s="92">
        <v>222</v>
      </c>
      <c r="B209" s="31">
        <v>5</v>
      </c>
      <c r="C209" s="31">
        <v>1.2</v>
      </c>
      <c r="E209" s="31">
        <v>0</v>
      </c>
      <c r="F209" s="72"/>
    </row>
    <row r="210" spans="1:6" x14ac:dyDescent="0.25">
      <c r="A210" s="92">
        <v>223</v>
      </c>
      <c r="B210" s="31">
        <v>10</v>
      </c>
      <c r="C210" s="31">
        <v>1.2</v>
      </c>
      <c r="E210" s="31">
        <v>0</v>
      </c>
      <c r="F210" s="72"/>
    </row>
    <row r="211" spans="1:6" x14ac:dyDescent="0.25">
      <c r="A211" s="92">
        <v>224</v>
      </c>
      <c r="B211" s="31">
        <v>14</v>
      </c>
      <c r="C211" s="31">
        <v>1.7</v>
      </c>
      <c r="E211" s="31">
        <v>0</v>
      </c>
      <c r="F211" s="72"/>
    </row>
    <row r="212" spans="1:6" x14ac:dyDescent="0.25">
      <c r="A212" s="92">
        <v>225</v>
      </c>
      <c r="B212" s="31">
        <v>6</v>
      </c>
      <c r="C212" s="31">
        <v>1.2</v>
      </c>
      <c r="E212" s="31">
        <v>0</v>
      </c>
      <c r="F212" s="72"/>
    </row>
    <row r="213" spans="1:6" x14ac:dyDescent="0.25">
      <c r="A213" s="92">
        <v>226</v>
      </c>
      <c r="B213" s="31">
        <v>5</v>
      </c>
      <c r="C213" s="31">
        <v>1</v>
      </c>
      <c r="E213" s="31">
        <v>0</v>
      </c>
      <c r="F213" s="72"/>
    </row>
    <row r="214" spans="1:6" x14ac:dyDescent="0.25">
      <c r="A214" s="92">
        <v>227</v>
      </c>
      <c r="B214" s="31">
        <v>7</v>
      </c>
      <c r="C214" s="31">
        <v>1</v>
      </c>
      <c r="E214" s="31">
        <v>0</v>
      </c>
      <c r="F214" s="72"/>
    </row>
    <row r="215" spans="1:6" x14ac:dyDescent="0.25">
      <c r="A215" s="92">
        <v>228</v>
      </c>
      <c r="B215" s="31">
        <v>1</v>
      </c>
      <c r="C215" s="31">
        <v>1.5</v>
      </c>
      <c r="E215" s="31">
        <v>0</v>
      </c>
      <c r="F215" s="72"/>
    </row>
    <row r="216" spans="1:6" x14ac:dyDescent="0.25">
      <c r="A216" s="92">
        <v>229</v>
      </c>
      <c r="B216" s="31">
        <v>3</v>
      </c>
      <c r="C216" s="31">
        <v>2</v>
      </c>
      <c r="E216" s="31">
        <v>0</v>
      </c>
      <c r="F216" s="72"/>
    </row>
    <row r="217" spans="1:6" x14ac:dyDescent="0.25">
      <c r="A217" s="92">
        <v>230</v>
      </c>
      <c r="B217" s="31">
        <v>1</v>
      </c>
      <c r="C217" s="31">
        <v>1</v>
      </c>
      <c r="E217" s="31">
        <v>0</v>
      </c>
      <c r="F217" s="72"/>
    </row>
    <row r="218" spans="1:6" x14ac:dyDescent="0.25">
      <c r="A218" s="92">
        <v>231</v>
      </c>
      <c r="B218" s="31">
        <v>6</v>
      </c>
      <c r="C218" s="31">
        <v>1.2</v>
      </c>
      <c r="E218" s="31">
        <v>0</v>
      </c>
      <c r="F218" s="72"/>
    </row>
    <row r="219" spans="1:6" x14ac:dyDescent="0.25">
      <c r="A219" s="92">
        <v>232</v>
      </c>
      <c r="B219" s="31">
        <v>4</v>
      </c>
      <c r="C219" s="31">
        <v>1.1000000000000001</v>
      </c>
      <c r="E219" s="31">
        <v>0</v>
      </c>
      <c r="F219" s="72"/>
    </row>
    <row r="220" spans="1:6" ht="15.75" thickBot="1" x14ac:dyDescent="0.3">
      <c r="A220" s="92">
        <v>200</v>
      </c>
      <c r="B220" s="31">
        <v>6</v>
      </c>
      <c r="C220" s="31">
        <v>1.2</v>
      </c>
      <c r="E220" s="31">
        <v>0</v>
      </c>
      <c r="F220" s="72"/>
    </row>
    <row r="221" spans="1:6" ht="15.75" thickBot="1" x14ac:dyDescent="0.3">
      <c r="A221" s="89" t="s">
        <v>645</v>
      </c>
      <c r="B221" s="90">
        <v>4310</v>
      </c>
      <c r="C221" s="90">
        <v>844.8000000000003</v>
      </c>
      <c r="D221" s="90">
        <v>515.46312000000023</v>
      </c>
      <c r="E221" s="90">
        <v>120</v>
      </c>
      <c r="F221" s="91">
        <v>395</v>
      </c>
    </row>
  </sheetData>
  <autoFilter ref="A8:F221" xr:uid="{00000000-0009-0000-0000-000007000000}"/>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71"/>
  <sheetViews>
    <sheetView showGridLines="0" workbookViewId="0">
      <selection activeCell="F10" sqref="F10"/>
    </sheetView>
  </sheetViews>
  <sheetFormatPr defaultColWidth="8.7109375" defaultRowHeight="15" x14ac:dyDescent="0.25"/>
  <sheetData>
    <row r="71" spans="1:1" x14ac:dyDescent="0.25">
      <c r="A71" t="s">
        <v>2185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Liste</vt:lpstr>
      <vt:lpstr>Inhalt</vt:lpstr>
      <vt:lpstr>Rohdaten</vt:lpstr>
      <vt:lpstr>Pivot</vt:lpstr>
      <vt:lpstr>Tabelle1</vt:lpstr>
      <vt:lpstr>Tabelle2</vt:lpstr>
      <vt:lpstr>K2--&gt;</vt:lpstr>
      <vt:lpstr>VergleichMM+F</vt:lpstr>
      <vt:lpstr>K3--&gt;</vt:lpstr>
      <vt:lpstr>Strukturdaten</vt:lpstr>
      <vt:lpstr>K4--&gt;</vt:lpstr>
      <vt:lpstr>Haushalte</vt:lpstr>
      <vt:lpstr>Orbi_Gesellschafter</vt:lpstr>
      <vt:lpstr>Orbis_GuV</vt:lpstr>
      <vt:lpstr>Orbis_Bilanz</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 Trautvetter</dc:creator>
  <cp:lastModifiedBy>MK0863</cp:lastModifiedBy>
  <cp:lastPrinted>2023-03-03T11:11:05Z</cp:lastPrinted>
  <dcterms:created xsi:type="dcterms:W3CDTF">2021-05-20T13:00:34Z</dcterms:created>
  <dcterms:modified xsi:type="dcterms:W3CDTF">2024-01-15T08:10:02Z</dcterms:modified>
</cp:coreProperties>
</file>