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Christoph\Nextcloud2\NWSG_Team\0. Jahrbuch Steuergerechtigkeit\2024\"/>
    </mc:Choice>
  </mc:AlternateContent>
  <bookViews>
    <workbookView xWindow="0" yWindow="0" windowWidth="23040" windowHeight="7824" firstSheet="3" activeTab="3"/>
  </bookViews>
  <sheets>
    <sheet name="Übersicht" sheetId="26" r:id="rId1"/>
    <sheet name="Anhang1" sheetId="27" r:id="rId2"/>
    <sheet name="Anhang2" sheetId="28" r:id="rId3"/>
    <sheet name="T1" sheetId="2" r:id="rId4"/>
    <sheet name="T2" sheetId="6" r:id="rId5"/>
    <sheet name="T3" sheetId="8" r:id="rId6"/>
    <sheet name="T4" sheetId="15" r:id="rId7"/>
    <sheet name="T5" sheetId="14" r:id="rId8"/>
    <sheet name="T6" sheetId="3" r:id="rId9"/>
    <sheet name="Abb1" sheetId="4" r:id="rId10"/>
    <sheet name="Abb2" sheetId="5" r:id="rId11"/>
    <sheet name="Abb3" sheetId="7" r:id="rId12"/>
    <sheet name="Abb4" sheetId="19" r:id="rId13"/>
    <sheet name="Abb5" sheetId="9" r:id="rId14"/>
    <sheet name="Abb6" sheetId="10" r:id="rId15"/>
    <sheet name="Abb7" sheetId="21" r:id="rId16"/>
    <sheet name="Abb8" sheetId="12" r:id="rId17"/>
    <sheet name="Abb9" sheetId="13" r:id="rId18"/>
    <sheet name="Abb10" sheetId="22" r:id="rId19"/>
    <sheet name="Abb11" sheetId="23" r:id="rId20"/>
    <sheet name="Abb12" sheetId="24" r:id="rId21"/>
    <sheet name="Abb13" sheetId="25" r:id="rId22"/>
  </sheets>
  <definedNames>
    <definedName name="_xlnm._FilterDatabase" localSheetId="2" hidden="1">Anhang2!$A$1:$D$42</definedName>
    <definedName name="_xlnm._FilterDatabase" localSheetId="6" hidden="1">'T4'!$A$5:$E$15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25" l="1"/>
  <c r="C9" i="25"/>
  <c r="D9" i="25"/>
  <c r="B9" i="25"/>
  <c r="B5" i="19"/>
  <c r="C5" i="19"/>
  <c r="D5" i="19"/>
  <c r="B6" i="19"/>
  <c r="C6" i="19"/>
  <c r="D6" i="19"/>
  <c r="D11" i="19"/>
  <c r="F14" i="19"/>
  <c r="F15" i="19"/>
  <c r="F16" i="19"/>
  <c r="F17" i="19"/>
  <c r="F18" i="19"/>
  <c r="F19" i="19"/>
  <c r="F20" i="19"/>
  <c r="F21" i="19"/>
  <c r="F22" i="19"/>
  <c r="F23" i="19"/>
  <c r="F24" i="19"/>
  <c r="F25" i="19"/>
  <c r="F26" i="19"/>
  <c r="F27" i="19"/>
  <c r="C12" i="7" l="1"/>
  <c r="F12" i="7"/>
  <c r="H12" i="7"/>
  <c r="I12" i="7"/>
  <c r="J12" i="7"/>
  <c r="C13" i="7"/>
  <c r="I13" i="7" s="1"/>
  <c r="F13" i="7"/>
  <c r="C5" i="7" s="1"/>
  <c r="H13" i="7"/>
  <c r="J13" i="7"/>
  <c r="C14" i="7"/>
  <c r="F14" i="7"/>
  <c r="I14" i="7" s="1"/>
  <c r="H14" i="7"/>
  <c r="J14" i="7"/>
  <c r="C15" i="7"/>
  <c r="I15" i="7" s="1"/>
  <c r="F15" i="7"/>
  <c r="H15" i="7"/>
  <c r="J15" i="7"/>
  <c r="C16" i="7"/>
  <c r="F16" i="7"/>
  <c r="H16" i="7"/>
  <c r="I16" i="7"/>
  <c r="J16" i="7"/>
  <c r="C17" i="7"/>
  <c r="I17" i="7" s="1"/>
  <c r="F17" i="7"/>
  <c r="H17" i="7"/>
  <c r="J17" i="7"/>
  <c r="C18" i="7"/>
  <c r="I18" i="7" s="1"/>
  <c r="F18" i="7"/>
  <c r="H18" i="7"/>
  <c r="J18" i="7"/>
  <c r="C19" i="7"/>
  <c r="I19" i="7" s="1"/>
  <c r="F19" i="7"/>
  <c r="H19" i="7"/>
  <c r="J19" i="7"/>
  <c r="C20" i="7"/>
  <c r="F20" i="7"/>
  <c r="H20" i="7"/>
  <c r="I20" i="7"/>
  <c r="J20" i="7"/>
  <c r="C21" i="7"/>
  <c r="I21" i="7" s="1"/>
  <c r="F21" i="7"/>
  <c r="H21" i="7"/>
  <c r="J21" i="7"/>
  <c r="C22" i="7"/>
  <c r="I22" i="7" s="1"/>
  <c r="F22" i="7"/>
  <c r="C7" i="7" s="1"/>
  <c r="H22" i="7"/>
  <c r="J22" i="7"/>
  <c r="C23" i="7"/>
  <c r="I23" i="7" s="1"/>
  <c r="F23" i="7"/>
  <c r="H23" i="7"/>
  <c r="J23" i="7"/>
  <c r="C24" i="7"/>
  <c r="F24" i="7"/>
  <c r="H24" i="7"/>
  <c r="I24" i="7"/>
  <c r="J24" i="7"/>
  <c r="C25" i="7"/>
  <c r="I25" i="7" s="1"/>
  <c r="F25" i="7"/>
  <c r="H25" i="7"/>
  <c r="J25" i="7"/>
  <c r="D8" i="7"/>
  <c r="C8" i="7"/>
  <c r="B8" i="7"/>
  <c r="D7" i="7"/>
  <c r="B7" i="7"/>
  <c r="D6" i="7"/>
  <c r="C6" i="7"/>
  <c r="B6" i="7"/>
  <c r="D5" i="7"/>
  <c r="B5" i="7"/>
  <c r="C6" i="9"/>
  <c r="C11" i="9" s="1"/>
  <c r="C7" i="9"/>
  <c r="C8" i="9"/>
  <c r="E8" i="9"/>
  <c r="C9" i="9"/>
  <c r="B16" i="15" l="1"/>
  <c r="D16" i="15"/>
  <c r="C13" i="15"/>
  <c r="E13" i="15" s="1"/>
  <c r="C11" i="15"/>
  <c r="E11" i="15" s="1"/>
  <c r="C15" i="15"/>
  <c r="E15" i="15" s="1"/>
  <c r="C7" i="15"/>
  <c r="E7" i="15" s="1"/>
  <c r="C12" i="15"/>
  <c r="E12" i="15" s="1"/>
  <c r="C14" i="15"/>
  <c r="E14" i="15" s="1"/>
  <c r="C8" i="15"/>
  <c r="E8" i="15" s="1"/>
  <c r="C10" i="15"/>
  <c r="E10" i="15" s="1"/>
  <c r="C9" i="15"/>
  <c r="E9" i="15" s="1"/>
  <c r="C6" i="15"/>
  <c r="C16" i="15" l="1"/>
  <c r="E6" i="15"/>
  <c r="E16" i="15" s="1"/>
  <c r="C11" i="8" l="1"/>
  <c r="D11" i="8"/>
  <c r="E11" i="8"/>
  <c r="C9" i="26" l="1"/>
  <c r="C10" i="26"/>
  <c r="C11" i="26"/>
  <c r="C12" i="26"/>
  <c r="C13" i="26"/>
  <c r="C14" i="26"/>
  <c r="C15" i="26"/>
  <c r="C16" i="26"/>
  <c r="C17" i="26"/>
  <c r="C18" i="26"/>
  <c r="C19" i="26"/>
  <c r="C20" i="26"/>
  <c r="C8" i="26"/>
  <c r="C3" i="26"/>
  <c r="C4" i="26"/>
  <c r="C5" i="26"/>
  <c r="C6" i="26"/>
  <c r="C7" i="26"/>
  <c r="C2" i="26"/>
  <c r="F14" i="26"/>
  <c r="E3" i="26"/>
  <c r="F10" i="26"/>
  <c r="D20" i="26"/>
  <c r="E14" i="26"/>
  <c r="D17" i="26"/>
  <c r="D3" i="26"/>
  <c r="D16" i="26"/>
  <c r="F5" i="26"/>
  <c r="F20" i="26"/>
  <c r="D19" i="26"/>
  <c r="F8" i="26"/>
  <c r="D11" i="26"/>
  <c r="F3" i="26"/>
  <c r="D4" i="26"/>
  <c r="D6" i="26"/>
  <c r="D13" i="26"/>
  <c r="D18" i="26"/>
  <c r="D7" i="26"/>
  <c r="F16" i="26"/>
  <c r="E10" i="26"/>
  <c r="E6" i="26"/>
  <c r="D14" i="26"/>
  <c r="D12" i="26"/>
  <c r="D5" i="26"/>
  <c r="F13" i="26"/>
  <c r="F4" i="26"/>
  <c r="D8" i="26"/>
  <c r="F18" i="26"/>
  <c r="F19" i="26"/>
  <c r="F15" i="26"/>
  <c r="E8" i="26"/>
  <c r="E7" i="26"/>
  <c r="F17" i="26"/>
  <c r="E19" i="26"/>
  <c r="E12" i="26"/>
  <c r="D10" i="26"/>
  <c r="E2" i="26"/>
  <c r="D15" i="26"/>
  <c r="D9" i="26"/>
  <c r="E17" i="26"/>
  <c r="E9" i="26"/>
  <c r="F12" i="26"/>
  <c r="E18" i="26"/>
  <c r="F7" i="26"/>
  <c r="E15" i="26"/>
  <c r="F2" i="26"/>
  <c r="E5" i="26"/>
  <c r="E16" i="26"/>
  <c r="E13" i="26"/>
  <c r="F9" i="26"/>
  <c r="E4" i="26"/>
  <c r="F6" i="26"/>
  <c r="E11" i="26"/>
  <c r="E20" i="26"/>
  <c r="D2" i="26"/>
  <c r="F11" i="26"/>
</calcChain>
</file>

<file path=xl/comments1.xml><?xml version="1.0" encoding="utf-8"?>
<comments xmlns="http://schemas.openxmlformats.org/spreadsheetml/2006/main">
  <authors>
    <author>Christoph</author>
  </authors>
  <commentList>
    <comment ref="E14" authorId="0" shapeId="0">
      <text>
        <r>
          <rPr>
            <b/>
            <sz val="9"/>
            <color indexed="81"/>
            <rFont val="Segoe UI"/>
            <family val="2"/>
          </rPr>
          <t>Christoph:</t>
        </r>
        <r>
          <rPr>
            <sz val="9"/>
            <color indexed="81"/>
            <rFont val="Segoe UI"/>
            <family val="2"/>
          </rPr>
          <t xml:space="preserve">
Finanzwende (2022): https://www.finanzwende-recherche.de/wp-content/uploads/Finanzlobby_Im-Auftrag-des-Geldes.pdf</t>
        </r>
      </text>
    </comment>
  </commentList>
</comments>
</file>

<file path=xl/comments2.xml><?xml version="1.0" encoding="utf-8"?>
<comments xmlns="http://schemas.openxmlformats.org/spreadsheetml/2006/main">
  <authors>
    <author>Christoph</author>
  </authors>
  <commentList>
    <comment ref="C10" authorId="0" shapeId="0">
      <text>
        <r>
          <rPr>
            <b/>
            <sz val="9"/>
            <color indexed="81"/>
            <rFont val="Segoe UI"/>
            <family val="2"/>
          </rPr>
          <t>Christoph:</t>
        </r>
        <r>
          <rPr>
            <sz val="9"/>
            <color indexed="81"/>
            <rFont val="Segoe UI"/>
            <family val="2"/>
          </rPr>
          <t xml:space="preserve">
Quelle: Bundesbank, 2022</t>
        </r>
      </text>
    </comment>
    <comment ref="B11" authorId="0" shapeId="0">
      <text>
        <r>
          <rPr>
            <b/>
            <sz val="9"/>
            <color indexed="81"/>
            <rFont val="Segoe UI"/>
            <family val="2"/>
          </rPr>
          <t>Christoph:</t>
        </r>
        <r>
          <rPr>
            <sz val="9"/>
            <color indexed="81"/>
            <rFont val="Segoe UI"/>
            <family val="2"/>
          </rPr>
          <t xml:space="preserve">
Quelle: https://www.destatis.de/DE/Themen/Gesellschaft-Umwelt/Bevoelkerung/Bevoelkerungsstand/Tabellen/liste-altersgruppen.html#474508</t>
        </r>
      </text>
    </comment>
  </commentList>
</comments>
</file>

<file path=xl/comments3.xml><?xml version="1.0" encoding="utf-8"?>
<comments xmlns="http://schemas.openxmlformats.org/spreadsheetml/2006/main">
  <authors>
    <author>Christoph</author>
  </authors>
  <commentList>
    <comment ref="B5" authorId="0" shapeId="0">
      <text>
        <r>
          <rPr>
            <b/>
            <sz val="9"/>
            <color indexed="81"/>
            <rFont val="Segoe UI"/>
            <family val="2"/>
          </rPr>
          <t>Christoph:</t>
        </r>
        <r>
          <rPr>
            <sz val="9"/>
            <color indexed="81"/>
            <rFont val="Segoe UI"/>
            <family val="2"/>
          </rPr>
          <t xml:space="preserve">
7,6 Mrd. laut Indikatorenseite</t>
        </r>
      </text>
    </comment>
  </commentList>
</comments>
</file>

<file path=xl/sharedStrings.xml><?xml version="1.0" encoding="utf-8"?>
<sst xmlns="http://schemas.openxmlformats.org/spreadsheetml/2006/main" count="566" uniqueCount="433">
  <si>
    <t>Andere (Grundsteuer, Grunderwerbsteuer, Lotterie, Feuerschutz)</t>
  </si>
  <si>
    <t>Verbrauch, Umwelt</t>
  </si>
  <si>
    <t>Löhne</t>
  </si>
  <si>
    <t>Unternehmen, Selbstständige, Mieten, Zinsen, Dividenden</t>
  </si>
  <si>
    <t>Vermögen und Erbschaften (Est, Vst, Vermögensabgabe)</t>
  </si>
  <si>
    <t>Übertragungs- volumen in Euro</t>
  </si>
  <si>
    <t>Erfasstes vererbtes Vermögen</t>
  </si>
  <si>
    <t>Festgesetzte Steuer Erbschaften</t>
  </si>
  <si>
    <t>Erfasstes verschenktes Vermögen</t>
  </si>
  <si>
    <t>Festgesetzte Steuer Schenkungen</t>
  </si>
  <si>
    <t>Ø Steuersatz Erbe</t>
  </si>
  <si>
    <t>Ø Steuersatz Schenkung</t>
  </si>
  <si>
    <t>Ø Steuersatz Gesamt</t>
  </si>
  <si>
    <t>0-200 Tsd</t>
  </si>
  <si>
    <t>6,6 Mrd €</t>
  </si>
  <si>
    <t>946 Mio €</t>
  </si>
  <si>
    <t>2,5 Mrd €</t>
  </si>
  <si>
    <t>169 Mio €</t>
  </si>
  <si>
    <t>200-300 Tsd</t>
  </si>
  <si>
    <t>3,1 Mrd €</t>
  </si>
  <si>
    <t>449 Mio €</t>
  </si>
  <si>
    <t>1,8 Mrd €</t>
  </si>
  <si>
    <t>78 Mio €</t>
  </si>
  <si>
    <t>300-500 Tsd</t>
  </si>
  <si>
    <t>7,1 Mrd €</t>
  </si>
  <si>
    <t>663 Mio €</t>
  </si>
  <si>
    <t>4,7 Mrd €</t>
  </si>
  <si>
    <t>114 Mio €</t>
  </si>
  <si>
    <t>500-2,5 Mio</t>
  </si>
  <si>
    <t>23,4 Mrd €</t>
  </si>
  <si>
    <t>2399 Mio €</t>
  </si>
  <si>
    <t>13,4 Mrd €</t>
  </si>
  <si>
    <t>632 Mio €</t>
  </si>
  <si>
    <t>2,5-5 Mio</t>
  </si>
  <si>
    <t>5,3 Mrd €</t>
  </si>
  <si>
    <t>758 Mio €</t>
  </si>
  <si>
    <t>3,3 Mrd €</t>
  </si>
  <si>
    <t>260 Mio €</t>
  </si>
  <si>
    <t>5-10 Mio</t>
  </si>
  <si>
    <t>3,8 Mrd €</t>
  </si>
  <si>
    <t>578 Mio €</t>
  </si>
  <si>
    <t>3,5 Mrd €</t>
  </si>
  <si>
    <t>220 Mio €</t>
  </si>
  <si>
    <t>10-20 Mio</t>
  </si>
  <si>
    <t>517 Mio €</t>
  </si>
  <si>
    <t>115 Mio €</t>
  </si>
  <si>
    <t>Über 20 Mio</t>
  </si>
  <si>
    <t>7,4 Mrd €</t>
  </si>
  <si>
    <t>1788 Mio €</t>
  </si>
  <si>
    <t>9,2 Mrd €</t>
  </si>
  <si>
    <t>1690 Mio €</t>
  </si>
  <si>
    <t>24,2% ?</t>
  </si>
  <si>
    <t>18,28 % ?</t>
  </si>
  <si>
    <t>20,9 % ?</t>
  </si>
  <si>
    <t>Steuereinnahmen nach Steuerquellen von 1950  -  2023</t>
  </si>
  <si>
    <t xml:space="preserve">Anteil der Steuerarten am Gesamtsteueraufkommen in 2023 </t>
  </si>
  <si>
    <t>SPD</t>
  </si>
  <si>
    <t>Grüne</t>
  </si>
  <si>
    <t>FDP</t>
  </si>
  <si>
    <t>Unten</t>
  </si>
  <si>
    <t>Mitte</t>
  </si>
  <si>
    <t>Oben</t>
  </si>
  <si>
    <t>Auswirkung Haushalt</t>
  </si>
  <si>
    <t>+14 Mrd. €</t>
  </si>
  <si>
    <t>+18,1 Mrd. €</t>
  </si>
  <si>
    <t>-87,6 Mrd. €</t>
  </si>
  <si>
    <t>Einkommensteuer</t>
  </si>
  <si>
    <t>Sozialbeiträge</t>
  </si>
  <si>
    <t>CO2-Preise</t>
  </si>
  <si>
    <t>Netzentgelte</t>
  </si>
  <si>
    <t>MwSt Gas</t>
  </si>
  <si>
    <t>MwSt Gastronomie</t>
  </si>
  <si>
    <t>Einkommen-steuern</t>
  </si>
  <si>
    <t>indirekte Steuern</t>
  </si>
  <si>
    <t>Steuern gesamt</t>
  </si>
  <si>
    <t>Indirekte Steuer</t>
  </si>
  <si>
    <t>Gesamt</t>
  </si>
  <si>
    <t>Untere 5 %</t>
  </si>
  <si>
    <t>Einkommensarm (unteres Zehntel)</t>
  </si>
  <si>
    <t>1. Dezil</t>
  </si>
  <si>
    <t>Mittlere Einkommen (5. Zehntel)</t>
  </si>
  <si>
    <t>2. Dezil</t>
  </si>
  <si>
    <t>Hohe Einkommen (oberstes Zehntel)</t>
  </si>
  <si>
    <t>3. Dezil</t>
  </si>
  <si>
    <t>Höchste Einkommen (oberstes Prozent)</t>
  </si>
  <si>
    <t>4. Dezil</t>
  </si>
  <si>
    <t>5. Dezil</t>
  </si>
  <si>
    <t>6. Dezil</t>
  </si>
  <si>
    <t>7. Dezil</t>
  </si>
  <si>
    <t>8. Dezil</t>
  </si>
  <si>
    <t>9. Dezil</t>
  </si>
  <si>
    <t>10. Dezil</t>
  </si>
  <si>
    <t>Top 1 %</t>
  </si>
  <si>
    <t>Top 0,1 %</t>
  </si>
  <si>
    <t>Insgesamt</t>
  </si>
  <si>
    <t>Name</t>
  </si>
  <si>
    <t>Titel</t>
  </si>
  <si>
    <t>Quelle</t>
  </si>
  <si>
    <t>Anmerkung</t>
  </si>
  <si>
    <t>Tabelle</t>
  </si>
  <si>
    <t>Abbildung</t>
  </si>
  <si>
    <t>Link</t>
  </si>
  <si>
    <t>No.</t>
  </si>
  <si>
    <t>Anmerkung für Pantea</t>
  </si>
  <si>
    <t>Legende</t>
  </si>
  <si>
    <t>– Verbrauch, Umwelt: Umsatzsteuer, Energiesteuer, Steuern auf Tabak, Alkohol, Bier, etc, Sonstige Gemeindesteuern (50%)</t>
  </si>
  <si>
    <t>– Unternehmen, Selbstständige, Mieten, Zinsen, Dividenden: Veranlagte ESt, nicht veranlagte Steuer vom Ertrag, Abgeltungsteuer auf Zins und Veräußerungserträge sowie Körperschaftsteuer zzgl. Soli, Gewerbesteuer</t>
  </si>
  <si>
    <t>– Andere: Grundsteuer, Grunderwerbsteuer, Lotterie, Feuerschutz, etc.</t>
  </si>
  <si>
    <t>– Löhne: Lohnsteuer zzgl. Soli</t>
  </si>
  <si>
    <t>– Vermögen und Erbschaften: Erbschafts- und Vermögensteuer</t>
  </si>
  <si>
    <t>Seit 1950 hat sich sowohl das Steuersystem und der Charakter der einzelnen Steuern als auch die Wirtschaftsstruktur wesentlich verändert. Deswegen sind die Zahlen nur beschränkt vergleichbar.</t>
  </si>
  <si>
    <t>Übertragungsvolumen und Durchschnittssteuersätze bei Erbschaften und Schenkungen in 2022</t>
  </si>
  <si>
    <t xml:space="preserve">Quelle: Erbschaft- und Schenkungsteuerstatisitk 2022, eigene Berechnungen </t>
  </si>
  <si>
    <t>Aufgrund der fehlenden Angaben zu den Steuererlassen, können die Steuersätze ab 20 Mio. Euro nicht ermittelt werden.</t>
  </si>
  <si>
    <t>Erbschaft- und Schenkungsteuerstatistik der Jahre 2011-2021</t>
  </si>
  <si>
    <t>Umfrage zum staatlichen Umgang mit Steuergeldern</t>
  </si>
  <si>
    <t>Basis: alle Wahlberechtigten; fehlende Werte: weiß nicht/keine Angabe</t>
  </si>
  <si>
    <t>Friedrich Ebert Stiftung (2023)</t>
  </si>
  <si>
    <t>Siehe Studie zu Bürgerrat</t>
  </si>
  <si>
    <t>Wahlprogramme der Koalitionsparteien mit großen Unterschieden zu Steuern und Haushalt</t>
  </si>
  <si>
    <t>ZEW (2021)</t>
  </si>
  <si>
    <t>Änderung des verfügbaren Einkommens durch Vorschläge in den Wahlprogrammen zur Bundestagswahl 2021. Mittelwert aller Haushaltstypen. Unten” = Bruttoeinkommen bis 40.000 Euro; “Mitte” = 40.000 bis 150.000 Euro; “Oben” = 150.000 bis 2 Millionen Euro.</t>
  </si>
  <si>
    <t>2023 geänderte Steuerregeln belasten Menschen mit niedrigen Einkommen</t>
  </si>
  <si>
    <t>IW Köln (2024b)</t>
  </si>
  <si>
    <t>Bruttoeinkommen pro Jahr</t>
  </si>
  <si>
    <t>Singlehaushalt. Abweichungen wegen Rundung.</t>
  </si>
  <si>
    <t>Gemeinde</t>
  </si>
  <si>
    <t>Bevölkerung</t>
  </si>
  <si>
    <t>Grundsteuer A</t>
  </si>
  <si>
    <t>Grundsteuer B</t>
  </si>
  <si>
    <t>Gewerbesteuer</t>
  </si>
  <si>
    <t>Quellen</t>
  </si>
  <si>
    <t>Monheim am Rhein </t>
  </si>
  <si>
    <t>2023, ca. 270 Mio. Euro, https://www.monheim.de/fileadmin/user_upload/Media/Dokumente_NEU/20_Finanzen/04_Haushalt/2024/2024_Gesamtfinanzplan.pdf</t>
  </si>
  <si>
    <t>Walldorf, Stadt</t>
  </si>
  <si>
    <t>2022, https://cloud.walldorf.de/login/s/R5j8YbeWria3xCC?dir=undefined&amp;path=%2FRechenschaftsberichte&amp;openfile=1157998</t>
  </si>
  <si>
    <t>Schönefeld</t>
  </si>
  <si>
    <t>2022, https://www.ratsinfo-online.net/schoenefeld-bi/___tmp/tmp/45081036/jj87CqRVT1HFmnz9BN8Lz7dtTX2voO9sK3qyrF60/uvnXMVCI/92-Anlagen/04/Haushaltsvorbericht2024.pdf</t>
  </si>
  <si>
    <t>Gräfelfing</t>
  </si>
  <si>
    <t> 13 761</t>
  </si>
  <si>
    <t>2022, https://www.graefelfing.de/fileadmin/user_upload/Rathaus_Buergerservice/Gemeindehaushalt/2024/Gesamthaushalt_2024_mit_Anlagen_final.pdf</t>
  </si>
  <si>
    <t>Zossen</t>
  </si>
  <si>
    <t>2022, https://www.zossen.de/fileadmin/user_upload/Sitzungsdienst/Beschlussvorlagen_2022/BV-Nr.117-22_kl.pdf</t>
  </si>
  <si>
    <t>Eschborn, Stadt</t>
  </si>
  <si>
    <t>2022, https://www.eschborn.de/fileadmin/eschborn/Bilder/Rathaus/Finanzen/Haushaltsplan_2024_01.pdf</t>
  </si>
  <si>
    <t>Grünwald</t>
  </si>
  <si>
    <t>2023, https://www.sueddeutsche.de/muenchen/landkreismuenchen/gemeinde-gruenwald-haushalt-kreisumlage-gewerbesteuer-steueroase-1.5778609</t>
  </si>
  <si>
    <t>Unterföhring</t>
  </si>
  <si>
    <t>2023, https://www.unterfoehring.de/files/content/rathaus-buergerservice/ortsrecht/2023_Haushalt-Vorbericht.pdf</t>
  </si>
  <si>
    <t>Ingelheim am Rhein</t>
  </si>
  <si>
    <t>2023, https://www.ingelheim.de/formulare-pdfs/rathaus-politik/haushalt/haushalt-2024.pdf?cid=hqm</t>
  </si>
  <si>
    <t>Biberach an der Riß, Stadt</t>
  </si>
  <si>
    <t>2023, https://biberach-riss.de/output/download.php?fid=2940.9242.1.PDF</t>
  </si>
  <si>
    <t>GewSt Satz (in %)</t>
  </si>
  <si>
    <t>Einnahmen (in Mio. €)</t>
  </si>
  <si>
    <t>Steuerverlust im Vergleich zu Durchschnittsteuersatz (in Mio. €)</t>
  </si>
  <si>
    <t>Zehn große Gewerbesteueroasen verursachen einen rechnerischen Verlust von fast 700 Millionen Euro</t>
  </si>
  <si>
    <t>Eigene Berechnung basierend auf Daten aus den Kommunalhaushalten</t>
  </si>
  <si>
    <t>Basierend auf einem Durchschnittssteuersatz von 14,12%</t>
  </si>
  <si>
    <t>Einnahmen 2021</t>
  </si>
  <si>
    <t>Arbeit-</t>
  </si>
  <si>
    <t>Beitrags- grenze</t>
  </si>
  <si>
    <t>nehmer</t>
  </si>
  <si>
    <t>Kranken- versicherung (zzgl. </t>
  </si>
  <si>
    <t>7,3 %</t>
  </si>
  <si>
    <t>62.100 €</t>
  </si>
  <si>
    <t>⌀ Zusatzbeitrag 1,7%)</t>
  </si>
  <si>
    <t>Pflegeversicherung</t>
  </si>
  <si>
    <t>3,03 – 3,4 %</t>
  </si>
  <si>
    <t>1,525 (+0,35) %</t>
  </si>
  <si>
    <t>1,525 %</t>
  </si>
  <si>
    <t>Rentenversicherung</t>
  </si>
  <si>
    <t>18,6 %</t>
  </si>
  <si>
    <t>9,3 %</t>
  </si>
  <si>
    <t>90.600 € (West, allg.)</t>
  </si>
  <si>
    <t>Arbeitslosenversicherung </t>
  </si>
  <si>
    <t>2,6 %</t>
  </si>
  <si>
    <t>1,3 %</t>
  </si>
  <si>
    <t>90.600 €</t>
  </si>
  <si>
    <t>Arbeitgeber</t>
  </si>
  <si>
    <t>Beiträge zur Sozialversicherung sind gedeckelt</t>
  </si>
  <si>
    <t>Eigene Darstellung</t>
  </si>
  <si>
    <t>Arbeitskreis Steuerschätzungen (165. Sitzung, Oktober 2023)</t>
  </si>
  <si>
    <t>Vermögen und Erbschaften</t>
  </si>
  <si>
    <t>Andere</t>
  </si>
  <si>
    <t>Belastungsvergleich 1998 vs. 2015: Hohe Einkommen entlastet, einkommensarme Menschen belastet</t>
  </si>
  <si>
    <t>Bach et al. (2017)</t>
  </si>
  <si>
    <t>Unverändert vom Vorjahr</t>
  </si>
  <si>
    <t>Tortendiagramm, wie im Vorjahr, neue Zahlen</t>
  </si>
  <si>
    <t>Zwei Drittel des Vermögens gehört den reichsten 10 Prozent</t>
  </si>
  <si>
    <t>Eigene Darstellung basierend Schröder et al (2020) und Böckler (2023)</t>
  </si>
  <si>
    <t>Vermögensanteil</t>
  </si>
  <si>
    <t>DIW, 2020</t>
  </si>
  <si>
    <t>Wohlhabende (10%)</t>
  </si>
  <si>
    <t>Reiche (1%)</t>
  </si>
  <si>
    <t>Ultrareiche (0,1%)</t>
  </si>
  <si>
    <t>Mittelschicht (40%)</t>
  </si>
  <si>
    <t>Besitzlose (50%)</t>
  </si>
  <si>
    <t>Milliardenvermögen</t>
  </si>
  <si>
    <t>Multimillionäre</t>
  </si>
  <si>
    <t>Millionäre</t>
  </si>
  <si>
    <t>Wohlhabende</t>
  </si>
  <si>
    <t>Besitzlose Hälfte</t>
  </si>
  <si>
    <t>Gruppe</t>
  </si>
  <si>
    <t>Anzahl</t>
  </si>
  <si>
    <t>Anteil</t>
  </si>
  <si>
    <t>70 107 122</t>
  </si>
  <si>
    <t>Obere Mittelschicht/Eigenheimbesitzer</t>
  </si>
  <si>
    <t>Zahl der Erwachsenen in Deutschland 2022: 70.107.122.</t>
  </si>
  <si>
    <t>Deutschlandkarte wie im Vorjahr, neue Zahlen</t>
  </si>
  <si>
    <t>Veränd.2015-1998</t>
  </si>
  <si>
    <t>Arbeitnehmerentgelt</t>
  </si>
  <si>
    <t>Transfers</t>
  </si>
  <si>
    <t>Gewinn- und Kapitaleinkommen</t>
  </si>
  <si>
    <t>0%-50%</t>
  </si>
  <si>
    <t>50-90%</t>
  </si>
  <si>
    <t xml:space="preserve">     90%-95%</t>
  </si>
  <si>
    <t xml:space="preserve">     95%-99%</t>
  </si>
  <si>
    <t xml:space="preserve">     99,0%-99,5%</t>
  </si>
  <si>
    <t xml:space="preserve">     99,5%-99,9%</t>
  </si>
  <si>
    <t xml:space="preserve">     Top 0,1%</t>
  </si>
  <si>
    <t xml:space="preserve">   1. Dezil</t>
  </si>
  <si>
    <t xml:space="preserve">   2. Dezil</t>
  </si>
  <si>
    <t xml:space="preserve">   3. Dezil</t>
  </si>
  <si>
    <t xml:space="preserve">   4. Dezil</t>
  </si>
  <si>
    <t xml:space="preserve">   5. Dezil</t>
  </si>
  <si>
    <t xml:space="preserve">   6. Dezil</t>
  </si>
  <si>
    <t xml:space="preserve">   7. Dezil</t>
  </si>
  <si>
    <t xml:space="preserve">   8. Dezil</t>
  </si>
  <si>
    <t xml:space="preserve">   9. Dezil</t>
  </si>
  <si>
    <t xml:space="preserve"> Insgesamt</t>
  </si>
  <si>
    <t xml:space="preserve"> 10. Dezil</t>
  </si>
  <si>
    <t xml:space="preserve">  Top 1%</t>
  </si>
  <si>
    <t xml:space="preserve">     Untere 5 %</t>
  </si>
  <si>
    <t>Eigene Darstellung basierend auf Berechnungen von Stefan Bach (DIW, 2016) und ver.di</t>
  </si>
  <si>
    <t>Sehr hohe Einkommen entstehen vor allem aus Vermögen</t>
  </si>
  <si>
    <t>Negativtrend bei den Mitarbeiterzahlen gestopppt</t>
  </si>
  <si>
    <t>Eigene Darstellung (weitere Details im Online-Annex)</t>
  </si>
  <si>
    <t>Anreize im föderalen System</t>
  </si>
  <si>
    <t>Mehrergebnisse</t>
  </si>
  <si>
    <t>Immer weniger Prüfungen bei den Einkommensmillionären</t>
  </si>
  <si>
    <t>Eigene Darstellung basierend auf kleinen Anfragen zum Steuervollzug</t>
  </si>
  <si>
    <t>Schaden</t>
  </si>
  <si>
    <t>Stand der Ermittlungen</t>
  </si>
  <si>
    <t>abgewendet/zurückgefordert</t>
  </si>
  <si>
    <t>3,6 Mrd. €</t>
  </si>
  <si>
    <t>Cum-Ex: Noch nicht mit der vollen Härte des Gesetzes verfolgt</t>
  </si>
  <si>
    <t>Cum-Cum: Elan schon verflogen?</t>
  </si>
  <si>
    <t>Vermögensverteilung global</t>
  </si>
  <si>
    <t>Credit Suisse</t>
  </si>
  <si>
    <t>Anteil Weltbevölkerung</t>
  </si>
  <si>
    <t>Vermögen</t>
  </si>
  <si>
    <t>&lt;10.000 USD</t>
  </si>
  <si>
    <t>10.000-100.000</t>
  </si>
  <si>
    <t>100.000-1.000.000</t>
  </si>
  <si>
    <t>&gt;1.000.000</t>
  </si>
  <si>
    <t>Zahl der Erwachsenen (in Millionen)</t>
  </si>
  <si>
    <t>Für die aktuelle Steuerstatistik für 2022 lässt sich die Auswirkung der Verschonungsbedarfsprüfung noch nicht verlässlich schätzen</t>
  </si>
  <si>
    <t>Höchste Vermögensübertragungen mit dem niedrigsten Steuersatz</t>
  </si>
  <si>
    <t>Gleiche Grafik wie im Vorjahr, Farbe Steuersatz Schenkung/Erbschaft vertauschen</t>
  </si>
  <si>
    <t>Eigene Darstellung basierend auf kassenmäßigen Steuereinnahmen, online verfügbar von 2000 bis 2022 unter BMF (2023c). 2023 basierend auf Arbeitskreis Steuerschätzungen (165. Sitzung, Oktober 2023). 1950 bis 1989 ohne DDR.</t>
  </si>
  <si>
    <t>Umschichtungspotenzial/Gerechtigkeitslücke</t>
  </si>
  <si>
    <t>Erläuterung</t>
  </si>
  <si>
    <t>Kapitel 2</t>
  </si>
  <si>
    <t>Besteuerung von Einkommen</t>
  </si>
  <si>
    <t>Kapitel 2.1 und Kapitel 2.3</t>
  </si>
  <si>
    <t>Steuerprivilegien für Superreiche (Kapitalerträge)</t>
  </si>
  <si>
    <t>10-25 Mrd. €</t>
  </si>
  <si>
    <t>Nach unserer Schätzung verusachen die vorwiegend in den letzten drei Jahrzehnten geschaffenen Steuerprivilegien für Superreiche Kosten von 80 Milliarden Euro. Aunahmen bei der Besteuerung von Kapitalerträgen sind nur ein Teil davon. Sie umfassen beispielsweise die nach 10 Jahren steuerfreien Wertsteigerungen bei Immobilien (ca. 6 Mrd. €), die steuerfreie Thesaurierung von Gewinnen in Familienholdings (ca. 10 Mrd. €), die pauschale Abgeltungsteuer für Zinserträge, die Besteurungslücken durch die anonyme Erhebung der Steuer, die Drittelregelung für gemeinnützige Stiftungen, Gestaltungsmöglichkeiten in der Famile uvm.</t>
  </si>
  <si>
    <t>Übersicht über die Steuerprivilegien: https://www.finanzwende.de/themen/steuergerechtigkeit/die-zehn-wichtigsten-steuerprivilegien-und-die-80-milliarden-euro</t>
  </si>
  <si>
    <t>Reformvorschlag 4</t>
  </si>
  <si>
    <t>Privilegien für Immobilien</t>
  </si>
  <si>
    <t>10 Mrd. €</t>
  </si>
  <si>
    <t>Die Datenlage zu den Kosten von Sonderregelungen für Einkünfte aus Immobilien ist sehr schlecht. Bei der Reform gibt es eine Reihe von Wechselwirkungen zu anderen Vorschlägen (z.B. der Vermögensteuer) und Alternativen (z.B. Grundsteuer oder Mietzinssteuer). Größter Reformbedarf besteht aus unserer Sicht bei der Steuerfreiheit von Wertsteigerungen und der erweiteren Kürzung.</t>
  </si>
  <si>
    <t>Bach und Eichfelder (2021): https://www.diw.de/documents/publikationen/73/diw_01.c.821121.de/21-27-3.pdf</t>
  </si>
  <si>
    <t>Kapitel 2.2</t>
  </si>
  <si>
    <t>Unternehmensteuern</t>
  </si>
  <si>
    <t>5-20 Mrd. €</t>
  </si>
  <si>
    <t>Verschiedene Schätzungen beziffern den Schaden durch Gewinnverschiebung auf 6 bis 16 Mrd. €. Hinzu kommt der Schaden u.a. durch Gewerbesteueroasen (ca. 1 Mrd. €), durch die Tonnagesteuer (ca. 2 Mrd. €), den Share Deals und weiterer Steuerlücken. Der indirekte Einnahmeverlust durch die mehrmals gesenkten Unternehmensteuern ist noch deutlich höher. Die Reform der OECD verringert den Schaden durch Gewinnverschiebung aus globaler Sicht, ob durch den geringeren Anreiz zur Gewinnverschiebung nennenswerte Mehreinnahmen in Deutschland entstehen ist bisher völlig ungewiss.</t>
  </si>
  <si>
    <t>Gewinverschiebung: ifo (2021): 6 Mrd. €, TJN (2023): 16 Mrd. €</t>
  </si>
  <si>
    <t>Reformvorschlag 1</t>
  </si>
  <si>
    <t>Übergewinnsteuer</t>
  </si>
  <si>
    <t>20 Mrd. €</t>
  </si>
  <si>
    <t>Unser Reformvorschlag würde auf alle Residualgewinne (100% der Gewinne über einer Rendite von 10%) eine zusätzliche Steuer von 50% erheben. Betroffen wären etwa 200 Unternehmen (einschließlich Rohstoffbranche und Finanzindustrie). Der deutsche Anteil ist anhand des deutschen BIP-Anteils näherungsweise geschätzt.</t>
  </si>
  <si>
    <t>RLS (2024)</t>
  </si>
  <si>
    <t>Kapitel 2.4</t>
  </si>
  <si>
    <t>Einkommen und Sozialabgaben</t>
  </si>
  <si>
    <t>15-100 Mrd. €</t>
  </si>
  <si>
    <t>Parallel zur Unternehmenssteuer ist der Spitzensteuersatz von 53% (1998) auf 45% gesunken. Wer mehr als 5.175 Euro pro Monat verdient zahlt für jeden zusätzlichen Euro keine Krankenversicherung mehr oder verabschiedet sich gleich ganz aus der gesetzlichen Versicherung.</t>
  </si>
  <si>
    <t>Erhöhung des Spitzensteuersatzes auf 53% je nach Ausgestaltung: 1 Mrd. € pro 1% Reichensteuersatz bis 4,7% pro 1% Höchstsatz mit steilerer Progression (BMF, 2023a); Umfassende Beitragspflicht zur Sozialversicherung: 91,5 Mrd. € (Domhoff, D., Rothgang, H., 2021)</t>
  </si>
  <si>
    <t>Reformvorschlag 6</t>
  </si>
  <si>
    <t>Spitzensteuersatz und Grundfreibetrag</t>
  </si>
  <si>
    <t>aufkommensneutral</t>
  </si>
  <si>
    <t>Wer die arbeitende Mitte entlasten will, sollte zum Ausgleich dafür gezielt sehr hohe Einkommen entsprechend ihrer Leistungsfähigkeit stärker belasten. Dafür wie eine solche aufkommensneutrale Reform aussehen könnte, gibt es verschiedene Modelle. Angesichts steigender Kosten für Rente und Pflege stellt sich auch bei der Sozialversicherung die Finanzierungsfrage.</t>
  </si>
  <si>
    <t>siehe z.B. DGB Steuerkonzept (https://www.dgb.de/dgb-steuerkonzept#!/Start)</t>
  </si>
  <si>
    <t>Kapitel 3</t>
  </si>
  <si>
    <t>Kapitel 3.2</t>
  </si>
  <si>
    <t>Vermögensteuer</t>
  </si>
  <si>
    <t>10-90 Mrd. €</t>
  </si>
  <si>
    <t>Eine Vermögensteuer kann verschiedene Funktionen erfüllen. Sie kann dafür sorgen, Steuerprivilegien für die Vermögenseinkommen der Superreichen auszugleichen. Ein Steuersatz von 2% auf Milliardenvermögen würde diese Funktion annährend erfüllen (vgl. EUTO, 2023 und deutsches Milliardenvermögen). Wenn sie dafür sorgen soll, für die Demokratie problematische Vermögens- und Machtkonzentration abzubauen, müssen die Steuersätze deutlich höher sein. Die Einnahmen hängen vor allem von Steuersatz und Freibeträgen, vom angenommenen Vermögenswert und von Umsetzungsfragen ab. Die meisten Schätzungen basieren auf zu niedrigen Vermögensschätzungen aus Reichenlisten, adressieren aber Umsetzungsfragen nicht (Ort der Steuerpflicht des Vermögens).</t>
  </si>
  <si>
    <t>Bach (2021): 9,5 Mrd. € (1%, Milliardäre); Oxfam (2024): 85,2 Mrd. € (bis zu 5%, ab 5 Mio. €)</t>
  </si>
  <si>
    <t>Reformvorschlag 2</t>
  </si>
  <si>
    <t>Vermögensteuer auf Milliardenvermögen</t>
  </si>
  <si>
    <t>Bei einem geschätzten Wert der Milliardenvermögen von 1.400 Mrd. € und einem Steuersatz von 2% ergäben sich rein rechnerisch Einnahmen von 28 Milliarden Euro. Wir kalkulieren mit einem Abschlag von 30 %</t>
  </si>
  <si>
    <t>Böckler (2023)</t>
  </si>
  <si>
    <t>Kapitel 3.3</t>
  </si>
  <si>
    <t>Erbschaftsteuer</t>
  </si>
  <si>
    <t>5-10 Mrd. €</t>
  </si>
  <si>
    <t>Der Subventionsbericht der Bundesregierung schätzt das Subventionsvolumen aus der Befreiung von Betriebsvermögen für 2021 auf 4,5 Mrd. € basiert aber auf überholten Zahlen. Anhand der aktuellen Steuerstatistik und einer Sonderauswertung zu den Verschonungsbedarfsfällen schätzen wir das Volumen auf 8 Mrd. €. Über diese Befreiung hinaus gibt es eine Reihe weiterer Ausnahmebestände und Gerechtigkeitslücken im Gesetz.</t>
  </si>
  <si>
    <t>Jirmann, 2024</t>
  </si>
  <si>
    <t>Reformvorschlag 3</t>
  </si>
  <si>
    <t>Gerechte Besteuerung Erbschaft und Schenkungen</t>
  </si>
  <si>
    <t>Für unseren Reformvorschlag rechnen wir mit Mehreinnahmen von 10 Mrd. € zum Teil aus Reformen bei der Begünstigung von Betriebsvermögen und Reformen des Freibetrags</t>
  </si>
  <si>
    <t>https://www.netzwerk-steuergerechtigkeit.de/der-weg-zu-einer-gerechten-erbschaftsteuer-reformvorschlag/</t>
  </si>
  <si>
    <t>Kapitel 4</t>
  </si>
  <si>
    <t>Verbrauchsteuern</t>
  </si>
  <si>
    <t>bis zu 100 Mrd. €</t>
  </si>
  <si>
    <t>Zu den potenziellen Einnahmen aus höheren CO2-Abgaben, dem Abbau von umweltschädlichen Steuerregeln, Änderungen bei der Mehrwertsteuer, Steuern auf Cannabis, Zucker, Verpackungsmüll und nicht zuletzt Finanztransaktionen gibt es je nach Ausgestaltung ganz unterschiedliche Schätzungen zu den Einnahmen. Sie ließen sich leicht auf 100 Milliarden Euro summieren. Allein eine moderate aber breite Finanztransaktionsteuer könnte fast die Hälfte dazu beitragen.</t>
  </si>
  <si>
    <t>Finanztransaktionsteuer: BMF (2014): 17 Mrd. €, Finanzwende (2022): 13-45 Mrd. €</t>
  </si>
  <si>
    <t>Reformvorschlag 7</t>
  </si>
  <si>
    <t>Lenkungswirkung stärken</t>
  </si>
  <si>
    <t>Beispiele um für einen sozialen Ausgleich für die gezielte Erhöhung einzelner Steuern zu sorgen sind das Klimageld und die Ausweitung des ermäßigten Steuersatzes bei der Umsatzsteuer auf weitere Grundnahrungsmittel</t>
  </si>
  <si>
    <t>Kapitel 5</t>
  </si>
  <si>
    <t>Steuermissbrauch und Schattenfinanz</t>
  </si>
  <si>
    <t>Verschiedene Schätzungen beziffern den Schaden durch Steuerhinterziehung auf 50 bis 100 Mrd. €. Aber nur ein Teil davon lässt sich mit vertretbarem Aufwand verhindern.</t>
  </si>
  <si>
    <t>Reformvorschlag 5</t>
  </si>
  <si>
    <t>Kampf gegen Steuermissbrauch</t>
  </si>
  <si>
    <t>15 Mrd. €</t>
  </si>
  <si>
    <t>Betriebsprüfer und Steuerfahnder erzielen im Schnitt ein Mehrergebnis von einer Millionen Euro. Für ein Mehrergebnis von 15 Mrd. € wären also rein rechnerisch 15.000 zusätzliche Beamte nötig. Für die Stärkung des Steuervollzugs braucht es aber neben Personal einen Mix aus organisatorischen und auch rechtlichen Änderungen. Die Mehreinnahmen sind schwer zu beziffern und zu messen.</t>
  </si>
  <si>
    <t>Das DGB Steuerkonzept rechnet mit Mehreinnahmen von 17 Milliarden Euro</t>
  </si>
  <si>
    <t>Themenbereich</t>
  </si>
  <si>
    <t>Koalitionsvertrag</t>
  </si>
  <si>
    <t>Maßnahmen</t>
  </si>
  <si>
    <t>Wert</t>
  </si>
  <si>
    <t>Steuergerechtigkeit </t>
  </si>
  <si>
    <t>“Gerechte Steuern sind die Basis für staatliche Handlungsfähigkeit. Wir wollen das Steuersystem für Menschen und Unternehmen einfacher machen. Dazu wollen wir die Digitalisierung und Entbürokratisierung der Steuerverwaltung vorantreiben. Steuerhinterziehung und Steuervermeidung werden wir intensiver bekämpfen.”</t>
  </si>
  <si>
    <t>Die Ampelkoalition scheitert bisher an ihrem Versprechen, Zukunftsinvestitionen zu ermöglichen, ohne durch Kürzung und Steuererhöhungen an falscher Stelle den sozialen Zusammenhalt zu gefährden. Kleine und größere Fortschritte gibt es bei der Bekämpfung von Steuervermeidung, Steuerhinterziehung und Geldwäsche.</t>
  </si>
  <si>
    <t>Vermögen und Erbschaften </t>
  </si>
  <si>
    <t>Keine Vereinbarung zu Vermögensteuer und Reform der Erbschaftsteuer</t>
  </si>
  <si>
    <t>Keine Veränderungen</t>
  </si>
  <si>
    <t>Einkommen</t>
  </si>
  <si>
    <t>Erhöhung des Sparerfreibetrags</t>
  </si>
  <si>
    <t>Erhöhung von 801 auf 1.000 Euro (Jahressteuergesetz 2022)</t>
  </si>
  <si>
    <t>Vermeidung der doppelten Rentenbesteuerung</t>
  </si>
  <si>
    <t>Anpassungen der Rentenbesteuerung (Jahressteuergesetz 2022)</t>
  </si>
  <si>
    <t>Familienbesteuerung weiterentwickeln</t>
  </si>
  <si>
    <t>Bisher keine Änderungen</t>
  </si>
  <si>
    <t>Kindergrundsicherung</t>
  </si>
  <si>
    <t>Gesetzesentwurf verabschiedet, allerdings noch ohne Zustimmung des Bundesrates geplanter Start 2025 (Stand Januar 2024)</t>
  </si>
  <si>
    <t>Homeoffice bis Ende 2022 verlängern und evaluieren</t>
  </si>
  <si>
    <t>Grenze der Homeoffice-Pauschale von 600 Euro ab 2023 auf  1.260 Euro erhöht und entfristet (Jahressteuergesetz 2022)</t>
  </si>
  <si>
    <t>Unternehmen und Digitalkonzerne</t>
  </si>
  <si>
    <t>Globale Mindeststeuer einführen (Säule 1 des OECD Konzepts zur Umverteilung der Besteuerungsrechte wird nicht erwähnt)</t>
  </si>
  <si>
    <t>EU-Richtlinie zu Mindeststeuer pünktlich umgesetzt, Säule 1 bisher nicht umgesetzt, Absenkung der Niedrigsteuergrenze</t>
  </si>
  <si>
    <t>Superabschreibung für Klimaschutz und digitale Wirtschaftsgüter für 2022 und 2023</t>
  </si>
  <si>
    <t>Ausweitung der Abschreibung für Wohnbauten (Jahressteuergesetz 2022), Ausweitung im WCG (geplant)</t>
  </si>
  <si>
    <t>Zinshöhenschranke, Stärkung der Quellenbesteuerung</t>
  </si>
  <si>
    <t>Aus dem Gesetzesentwurf gestrichen (WCG)</t>
  </si>
  <si>
    <t>Verlustverrechnung bis Ende 2023 verlängern und auf zwei vorangegangene Veranlagungszeiträume ausweiten</t>
  </si>
  <si>
    <t>Verlängert und ggf. noch ausgeweitet (Jahressteuergesetz 2022, WCG)</t>
  </si>
  <si>
    <t>Optionsmodell (2021 eingeführt) überprüfen</t>
  </si>
  <si>
    <t>Keine Ergebnisse bekannt</t>
  </si>
  <si>
    <t>Neue Gesellschaftsform: Gesellschaft mit gebundenem Vermögen </t>
  </si>
  <si>
    <t>Entwurf in der Abstimmung</t>
  </si>
  <si>
    <t>Umwelt</t>
  </si>
  <si>
    <t>CO2-Preis mindestens 60 Euro</t>
  </si>
  <si>
    <t>Ab 2024 45 Euro und ab 2025 zwischen 55 und 65 Euro </t>
  </si>
  <si>
    <t>Klimageld</t>
  </si>
  <si>
    <t>Bisher keine Einigung</t>
  </si>
  <si>
    <t>CO2-Grenzausgleich</t>
  </si>
  <si>
    <t>ab 1. Januar 2026 EU-weit wirksam</t>
  </si>
  <si>
    <t>Luftverkehrsteuer bis zur Entscheidung über Kerosinsteuer auf EU-Ebene behalten</t>
  </si>
  <si>
    <t>Luftverkehrsteuer wird ab Mai 2024 sogar steigen</t>
  </si>
  <si>
    <t>Dienstwagenprivileg ökologischer ausgestalten</t>
  </si>
  <si>
    <t>Keine Änderung</t>
  </si>
  <si>
    <t>Stufenmodell für Umlage der Kosten für energetische Modernisierung von Gebäuden bis Juni 2022, sonst hälftige Teilung</t>
  </si>
  <si>
    <t>Ab 1.1. 2023 ist ein Stufenmodell in Kraft getreten (Kohlendioxidkostenaufteilungsgesetz 2022)</t>
  </si>
  <si>
    <t>CO2-Differenzierung der LKW-Maut</t>
  </si>
  <si>
    <t>Mini-Reform umgesetzt (2022)</t>
  </si>
  <si>
    <t>überflüssige, unwirksame und umwelt- und klimaschädliche Subventionen und Ausgaben abbauen</t>
  </si>
  <si>
    <t>kaum nennenswerten Fortschritte</t>
  </si>
  <si>
    <t>Andere Steuern</t>
  </si>
  <si>
    <t>Keine Vereinbarung zu Finanztransaktionsteuer</t>
  </si>
  <si>
    <t>Vorlage aus dem Jahr 2021 nicht weiterverfolgt</t>
  </si>
  <si>
    <t>na</t>
  </si>
  <si>
    <t>Flexibilität bei der Grunderwerbsteuer für die Länder</t>
  </si>
  <si>
    <t>Diskussionsentwurf zur Flexibilisierung</t>
  </si>
  <si>
    <t>Maßnahmen gegen Share Deals von Konzernen</t>
  </si>
  <si>
    <t>Diskussionsentwurf und Entwurf für eine grundlegende Reform zirkuliert </t>
  </si>
  <si>
    <t>Reform der Gemeinnützigkeit</t>
  </si>
  <si>
    <t>Geplant für JStG 2023</t>
  </si>
  <si>
    <t>Steuerhinterziehung und Steuerbehörden</t>
  </si>
  <si>
    <t>Nationale Mitteilungspflicht für Unternehmen &gt;10 Mio. Euro</t>
  </si>
  <si>
    <t>In der Abstimmung (WCG)</t>
  </si>
  <si>
    <t>Elektronisches Meldesystem gegen Betrug bei der Mehrwertsteuer und Reverse-Charge auf EU-Ebene</t>
  </si>
  <si>
    <t>Eine verpflichtende eRechnung ab 2028 (ohne Meldesystem) ist in Abstimmung (WCG)</t>
  </si>
  <si>
    <t>Das geplante Steuerforschungsinstitut für bessere Daten und Evaluierung nutzen</t>
  </si>
  <si>
    <t>Schwächung der ursprünglichen Planung</t>
  </si>
  <si>
    <t>Strategisches Vorgehen gegen Steuerhinterziehung, Finanzmarktkriminalität und Geldwäsche im BMF personell und organisatorisch stärken</t>
  </si>
  <si>
    <t>Verbindung zu Steuerbehörden der Länder im FKBG schwach, ersparte Aufwendungen nicht als Geldwäsche</t>
  </si>
  <si>
    <t>Easy Tax und Digitalisierung</t>
  </si>
  <si>
    <t>Keine Pläne bekannt</t>
  </si>
  <si>
    <t>beschleunigte Betriebsprüfung</t>
  </si>
  <si>
    <t>Beschleunigung über verkürzte Fristen ohne organisatorische Stärkung</t>
  </si>
  <si>
    <t>Informationsaustausch zwischen Finanzmarktaufsicht und Steuerbehörden verbessern</t>
  </si>
  <si>
    <t>Austausch auch ohne Steuerstraftat möglich</t>
  </si>
  <si>
    <t>Geldwäsche</t>
  </si>
  <si>
    <t>Zoll moderner und digitaler aufstellen</t>
  </si>
  <si>
    <t>GDZ hat neue Strategie zur OK-Bekämpfung vorgelegt</t>
  </si>
  <si>
    <t>BMF organisatorisch stärken</t>
  </si>
  <si>
    <t>Neue Abteilung im BMF in Abstimmung (FKBG)</t>
  </si>
  <si>
    <t>Geldwäscheaufsicht für finanzmarktnahe Verpflichtete auf BaFin übertragen</t>
  </si>
  <si>
    <t>In Planung (FKBG)</t>
  </si>
  <si>
    <t>FIU und risikobasierten Ansatz verbessern</t>
  </si>
  <si>
    <t>Rechtliche Klarstellung zum RBA</t>
  </si>
  <si>
    <t>FATF-Empfehlungen zügig in deutsches Recht umsetzen</t>
  </si>
  <si>
    <t>Umfangreiche Reformen in der Abstimmung (FKBG)</t>
  </si>
  <si>
    <t>Transparenzregister verbessern und digitale Verknüpfung mit anderen Registern</t>
  </si>
  <si>
    <t>Kleine Verbesserungen beim Register, Verknüpfung mit Immobiliendaten (SDG II), Immobilientransaktionsregister in Planung (FKBG)</t>
  </si>
  <si>
    <t>Versteuerungsnachweis für gewerbliche Immobilienkäufer aus dem Ausland</t>
  </si>
  <si>
    <t>Verbot von Immobilienerwerb mit Bargeld</t>
  </si>
  <si>
    <t>Ab 1.4.2023 (SDG II)</t>
  </si>
  <si>
    <t>EU/Internationales </t>
  </si>
  <si>
    <t>Eintreten für Steuergerechtigkeit gerade auch gegenüber dem Globalen Süden</t>
  </si>
  <si>
    <t>EU und Deutschland stimmen gegen UN-Steuerkonvention, neue Strategie gegen Ungleichheit bisher nicht operationalisiert</t>
  </si>
  <si>
    <t>7,4 Mrd. €</t>
  </si>
  <si>
    <t>28,5 Mrd. €</t>
  </si>
  <si>
    <t>6,4 Mrd. €</t>
  </si>
  <si>
    <t>0,2 Mrd. €</t>
  </si>
  <si>
    <t>Fortschritt 2022</t>
  </si>
  <si>
    <t>Fälle in Bearbeitung: +1,4 Mrd. €</t>
  </si>
  <si>
    <t>10-12 Mrd. €</t>
  </si>
  <si>
    <t>Erfolgreich abgeschlossen: 0,3 Mrd.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</si>
</sst>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quot;_-;\-* #,##0.00\ &quot;€&quot;_-;_-* &quot;-&quot;??\ &quot;€&quot;_-;_-@_-"/>
    <numFmt numFmtId="164" formatCode="0.0%"/>
    <numFmt numFmtId="165" formatCode="0.0"/>
    <numFmt numFmtId="166" formatCode="###\ ###\ ##0"/>
    <numFmt numFmtId="167" formatCode="\ @"/>
  </numFmts>
  <fonts count="2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0"/>
      <color theme="1"/>
      <name val="Arial"/>
      <family val="2"/>
    </font>
    <font>
      <sz val="11"/>
      <color theme="1"/>
      <name val="Calibri"/>
      <family val="2"/>
      <scheme val="minor"/>
    </font>
    <font>
      <sz val="12"/>
      <color rgb="FF000000"/>
      <name val="Calibri"/>
      <family val="2"/>
      <scheme val="minor"/>
    </font>
    <font>
      <sz val="11"/>
      <color rgb="FF00000A"/>
      <name val="Calibri"/>
      <family val="2"/>
      <scheme val="minor"/>
    </font>
    <font>
      <sz val="12"/>
      <color rgb="FF00000A"/>
      <name val="Calibri"/>
      <family val="2"/>
      <scheme val="minor"/>
    </font>
    <font>
      <u/>
      <sz val="12"/>
      <color theme="10"/>
      <name val="Calibri"/>
      <family val="2"/>
      <scheme val="minor"/>
    </font>
    <font>
      <sz val="10"/>
      <name val="Arial"/>
      <family val="2"/>
    </font>
    <font>
      <u/>
      <sz val="11"/>
      <color theme="10"/>
      <name val="Calibri"/>
      <family val="2"/>
      <scheme val="minor"/>
    </font>
    <font>
      <sz val="11"/>
      <color rgb="FF000000"/>
      <name val="Calibri"/>
      <family val="2"/>
      <scheme val="minor"/>
    </font>
    <font>
      <b/>
      <sz val="10"/>
      <name val="Arial"/>
      <family val="2"/>
    </font>
    <font>
      <i/>
      <sz val="11"/>
      <color rgb="FFFFFFFF"/>
      <name val="Calibri"/>
      <family val="2"/>
      <scheme val="minor"/>
    </font>
    <font>
      <b/>
      <i/>
      <sz val="11"/>
      <color rgb="FFFFFFFF"/>
      <name val="Calibri"/>
      <family val="2"/>
      <scheme val="minor"/>
    </font>
    <font>
      <i/>
      <sz val="11"/>
      <color rgb="FF00000A"/>
      <name val="Calibri"/>
      <family val="2"/>
      <scheme val="minor"/>
    </font>
    <font>
      <sz val="9"/>
      <color rgb="FF333333"/>
      <name val="Arial"/>
      <family val="2"/>
    </font>
    <font>
      <sz val="9"/>
      <color indexed="81"/>
      <name val="Segoe UI"/>
      <family val="2"/>
    </font>
    <font>
      <b/>
      <sz val="9"/>
      <color indexed="81"/>
      <name val="Segoe UI"/>
      <family val="2"/>
    </font>
    <font>
      <sz val="11"/>
      <name val="Calibri"/>
      <family val="2"/>
    </font>
    <font>
      <sz val="8"/>
      <color rgb="FF444746"/>
      <name val="Roboto"/>
    </font>
    <font>
      <sz val="8"/>
      <name val="Arial"/>
      <family val="2"/>
    </font>
  </fonts>
  <fills count="12">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rgb="FF4F81BD"/>
        <bgColor indexed="64"/>
      </patternFill>
    </fill>
    <fill>
      <patternFill patternType="solid">
        <fgColor rgb="FFB8CCE4"/>
        <bgColor indexed="64"/>
      </patternFill>
    </fill>
    <fill>
      <patternFill patternType="solid">
        <fgColor rgb="FFDBE5F1"/>
        <bgColor indexed="64"/>
      </patternFill>
    </fill>
    <fill>
      <patternFill patternType="solid">
        <fgColor rgb="FFFFFF00"/>
        <bgColor indexed="64"/>
      </patternFill>
    </fill>
    <fill>
      <patternFill patternType="solid">
        <fgColor theme="6"/>
        <bgColor indexed="64"/>
      </patternFill>
    </fill>
    <fill>
      <patternFill patternType="solid">
        <fgColor theme="2"/>
        <bgColor indexed="64"/>
      </patternFill>
    </fill>
    <fill>
      <patternFill patternType="solid">
        <fgColor theme="9" tint="0.59999389629810485"/>
        <bgColor indexed="64"/>
      </patternFill>
    </fill>
    <fill>
      <patternFill patternType="solid">
        <fgColor rgb="FF92D050"/>
        <bgColor indexed="64"/>
      </patternFill>
    </fill>
  </fills>
  <borders count="20">
    <border>
      <left/>
      <right/>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bottom/>
      <diagonal/>
    </border>
    <border>
      <left style="medium">
        <color indexed="64"/>
      </left>
      <right/>
      <top style="medium">
        <color indexed="64"/>
      </top>
      <bottom style="thin">
        <color theme="4" tint="0.39997558519241921"/>
      </bottom>
      <diagonal/>
    </border>
    <border>
      <left/>
      <right/>
      <top style="medium">
        <color indexed="64"/>
      </top>
      <bottom style="thin">
        <color theme="4" tint="0.39997558519241921"/>
      </bottom>
      <diagonal/>
    </border>
    <border>
      <left style="thin">
        <color theme="4" tint="0.39997558519241921"/>
      </left>
      <right/>
      <top style="medium">
        <color indexed="64"/>
      </top>
      <bottom style="thin">
        <color theme="4" tint="0.39997558519241921"/>
      </bottom>
      <diagonal/>
    </border>
    <border>
      <left/>
      <right style="medium">
        <color indexed="64"/>
      </right>
      <top style="medium">
        <color indexed="64"/>
      </top>
      <bottom style="thin">
        <color theme="4" tint="0.39997558519241921"/>
      </bottom>
      <diagonal/>
    </border>
    <border>
      <left style="medium">
        <color indexed="64"/>
      </left>
      <right/>
      <top style="thin">
        <color theme="4" tint="0.39997558519241921"/>
      </top>
      <bottom style="thin">
        <color theme="4" tint="0.39997558519241921"/>
      </bottom>
      <diagonal/>
    </border>
    <border>
      <left/>
      <right style="medium">
        <color indexed="64"/>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s>
  <cellStyleXfs count="13">
    <xf numFmtId="0" fontId="0" fillId="0" borderId="0"/>
    <xf numFmtId="0" fontId="5" fillId="0" borderId="0"/>
    <xf numFmtId="0" fontId="6" fillId="0" borderId="0"/>
    <xf numFmtId="0" fontId="7" fillId="0" borderId="0"/>
    <xf numFmtId="9" fontId="5" fillId="0" borderId="0" applyFont="0" applyFill="0" applyBorder="0" applyAlignment="0" applyProtection="0"/>
    <xf numFmtId="0" fontId="11" fillId="0" borderId="0" applyNumberFormat="0" applyFill="0" applyBorder="0" applyAlignment="0" applyProtection="0"/>
    <xf numFmtId="0" fontId="12" fillId="0" borderId="0"/>
    <xf numFmtId="44" fontId="5" fillId="0" borderId="0" applyFont="0" applyFill="0" applyBorder="0" applyAlignment="0" applyProtection="0"/>
    <xf numFmtId="9" fontId="5" fillId="0" borderId="0" applyFont="0" applyFill="0" applyBorder="0" applyAlignment="0" applyProtection="0"/>
    <xf numFmtId="0" fontId="22" fillId="0" borderId="0"/>
    <xf numFmtId="0" fontId="12" fillId="0" borderId="0"/>
    <xf numFmtId="0" fontId="2" fillId="0" borderId="0"/>
    <xf numFmtId="0" fontId="13" fillId="0" borderId="0" applyNumberFormat="0" applyFill="0" applyBorder="0" applyAlignment="0" applyProtection="0"/>
  </cellStyleXfs>
  <cellXfs count="172">
    <xf numFmtId="0" fontId="0" fillId="0" borderId="0" xfId="0"/>
    <xf numFmtId="0" fontId="8" fillId="0" borderId="0" xfId="0" applyFont="1"/>
    <xf numFmtId="0" fontId="9" fillId="0" borderId="0" xfId="0" applyFont="1"/>
    <xf numFmtId="0" fontId="10" fillId="0" borderId="0" xfId="0" applyFont="1"/>
    <xf numFmtId="9" fontId="10" fillId="0" borderId="0" xfId="0" applyNumberFormat="1" applyFont="1"/>
    <xf numFmtId="10" fontId="10" fillId="0" borderId="0" xfId="0" applyNumberFormat="1" applyFont="1"/>
    <xf numFmtId="0" fontId="11" fillId="0" borderId="0" xfId="5"/>
    <xf numFmtId="0" fontId="12" fillId="0" borderId="0" xfId="6"/>
    <xf numFmtId="0" fontId="12" fillId="0" borderId="0" xfId="6" applyAlignment="1">
      <alignment wrapText="1"/>
    </xf>
    <xf numFmtId="165" fontId="12" fillId="0" borderId="0" xfId="6" applyNumberFormat="1" applyAlignment="1">
      <alignment horizontal="right"/>
    </xf>
    <xf numFmtId="165" fontId="12" fillId="0" borderId="0" xfId="6" applyNumberFormat="1"/>
    <xf numFmtId="0" fontId="0" fillId="0" borderId="2" xfId="0" applyBorder="1"/>
    <xf numFmtId="0" fontId="0" fillId="0" borderId="3" xfId="0" applyBorder="1"/>
    <xf numFmtId="0" fontId="0" fillId="0" borderId="4" xfId="0" applyBorder="1"/>
    <xf numFmtId="0" fontId="0" fillId="0" borderId="5" xfId="0" applyBorder="1"/>
    <xf numFmtId="9" fontId="0" fillId="0" borderId="0" xfId="0" applyNumberFormat="1"/>
    <xf numFmtId="164" fontId="0" fillId="0" borderId="0" xfId="0" applyNumberFormat="1"/>
    <xf numFmtId="164" fontId="0" fillId="0" borderId="6" xfId="0" applyNumberFormat="1" applyBorder="1"/>
    <xf numFmtId="10" fontId="0" fillId="0" borderId="6" xfId="0" applyNumberFormat="1" applyBorder="1"/>
    <xf numFmtId="0" fontId="0" fillId="0" borderId="7" xfId="0" applyBorder="1"/>
    <xf numFmtId="0" fontId="4" fillId="0" borderId="0" xfId="0" applyFont="1"/>
    <xf numFmtId="0" fontId="9" fillId="0" borderId="3" xfId="0" applyFont="1" applyBorder="1"/>
    <xf numFmtId="0" fontId="9" fillId="0" borderId="4" xfId="0" applyFont="1" applyBorder="1"/>
    <xf numFmtId="0" fontId="9" fillId="0" borderId="5" xfId="0" applyFont="1" applyBorder="1"/>
    <xf numFmtId="10" fontId="9" fillId="0" borderId="0" xfId="0" applyNumberFormat="1" applyFont="1"/>
    <xf numFmtId="10" fontId="9" fillId="0" borderId="6" xfId="0" applyNumberFormat="1" applyFont="1" applyBorder="1"/>
    <xf numFmtId="9" fontId="9" fillId="0" borderId="0" xfId="0" applyNumberFormat="1" applyFont="1"/>
    <xf numFmtId="0" fontId="9" fillId="0" borderId="7" xfId="0" applyFont="1" applyBorder="1"/>
    <xf numFmtId="0" fontId="9" fillId="0" borderId="8" xfId="0" applyFont="1" applyBorder="1"/>
    <xf numFmtId="0" fontId="9" fillId="0" borderId="9" xfId="0" applyFont="1" applyBorder="1"/>
    <xf numFmtId="0" fontId="3" fillId="0" borderId="0" xfId="0" applyFont="1"/>
    <xf numFmtId="0" fontId="13" fillId="0" borderId="0" xfId="5" applyFont="1"/>
    <xf numFmtId="0" fontId="15" fillId="2" borderId="11" xfId="6" applyFont="1" applyFill="1" applyBorder="1"/>
    <xf numFmtId="0" fontId="12" fillId="0" borderId="10" xfId="6" applyBorder="1" applyAlignment="1">
      <alignment horizontal="left"/>
    </xf>
    <xf numFmtId="166" fontId="12" fillId="0" borderId="11" xfId="6" applyNumberFormat="1" applyBorder="1" applyAlignment="1">
      <alignment horizontal="right" indent="1"/>
    </xf>
    <xf numFmtId="0" fontId="12" fillId="0" borderId="11" xfId="6" applyBorder="1"/>
    <xf numFmtId="0" fontId="12" fillId="3" borderId="10" xfId="6" applyFill="1" applyBorder="1" applyAlignment="1">
      <alignment horizontal="left"/>
    </xf>
    <xf numFmtId="166" fontId="12" fillId="3" borderId="11" xfId="6" applyNumberFormat="1" applyFill="1" applyBorder="1" applyAlignment="1">
      <alignment horizontal="right" indent="1"/>
    </xf>
    <xf numFmtId="0" fontId="12" fillId="3" borderId="11" xfId="6" applyFill="1" applyBorder="1"/>
    <xf numFmtId="0" fontId="12" fillId="0" borderId="0" xfId="6" applyFill="1" applyBorder="1"/>
    <xf numFmtId="0" fontId="12" fillId="3" borderId="0" xfId="6" applyFill="1" applyBorder="1" applyAlignment="1">
      <alignment horizontal="left"/>
    </xf>
    <xf numFmtId="166" fontId="12" fillId="3" borderId="0" xfId="6" applyNumberFormat="1" applyFill="1" applyBorder="1" applyAlignment="1">
      <alignment horizontal="right" indent="1"/>
    </xf>
    <xf numFmtId="0" fontId="12" fillId="3" borderId="0" xfId="6" applyFill="1" applyBorder="1"/>
    <xf numFmtId="0" fontId="15" fillId="2" borderId="13" xfId="6" applyFont="1" applyFill="1" applyBorder="1"/>
    <xf numFmtId="0" fontId="15" fillId="2" borderId="14" xfId="6" applyFont="1" applyFill="1" applyBorder="1"/>
    <xf numFmtId="0" fontId="15" fillId="2" borderId="15" xfId="6" applyFont="1" applyFill="1" applyBorder="1"/>
    <xf numFmtId="0" fontId="15" fillId="2" borderId="16" xfId="6" applyFont="1" applyFill="1" applyBorder="1"/>
    <xf numFmtId="0" fontId="12" fillId="0" borderId="17" xfId="6" applyBorder="1" applyAlignment="1">
      <alignment horizontal="left"/>
    </xf>
    <xf numFmtId="0" fontId="12" fillId="0" borderId="18" xfId="6" applyBorder="1"/>
    <xf numFmtId="0" fontId="12" fillId="3" borderId="17" xfId="6" applyFill="1" applyBorder="1" applyAlignment="1">
      <alignment horizontal="left"/>
    </xf>
    <xf numFmtId="0" fontId="12" fillId="3" borderId="5" xfId="6" applyFill="1" applyBorder="1" applyAlignment="1">
      <alignment horizontal="left"/>
    </xf>
    <xf numFmtId="0" fontId="12" fillId="0" borderId="7" xfId="6" applyFill="1" applyBorder="1" applyAlignment="1">
      <alignment horizontal="left"/>
    </xf>
    <xf numFmtId="166" fontId="12" fillId="0" borderId="8" xfId="6" applyNumberFormat="1" applyFill="1" applyBorder="1" applyAlignment="1">
      <alignment horizontal="left"/>
    </xf>
    <xf numFmtId="0" fontId="12" fillId="0" borderId="8" xfId="6" applyFill="1" applyBorder="1" applyAlignment="1">
      <alignment horizontal="left"/>
    </xf>
    <xf numFmtId="166" fontId="12" fillId="0" borderId="8" xfId="6" applyNumberFormat="1" applyFill="1" applyBorder="1"/>
    <xf numFmtId="0" fontId="12" fillId="0" borderId="9" xfId="6" applyFill="1" applyBorder="1"/>
    <xf numFmtId="0" fontId="3" fillId="0" borderId="2" xfId="0" applyFont="1" applyBorder="1"/>
    <xf numFmtId="3" fontId="9" fillId="0" borderId="3" xfId="0" applyNumberFormat="1" applyFont="1" applyBorder="1"/>
    <xf numFmtId="3" fontId="9" fillId="0" borderId="4" xfId="0" applyNumberFormat="1" applyFont="1" applyBorder="1"/>
    <xf numFmtId="0" fontId="9" fillId="0" borderId="0" xfId="0" applyFont="1" applyBorder="1"/>
    <xf numFmtId="0" fontId="9" fillId="0" borderId="6" xfId="0" applyFont="1" applyBorder="1"/>
    <xf numFmtId="0" fontId="3" fillId="0" borderId="8" xfId="0" applyFont="1" applyBorder="1"/>
    <xf numFmtId="0" fontId="3" fillId="0" borderId="9" xfId="0" applyFont="1" applyBorder="1"/>
    <xf numFmtId="0" fontId="12" fillId="0" borderId="17" xfId="6" applyFill="1" applyBorder="1" applyAlignment="1">
      <alignment horizontal="left"/>
    </xf>
    <xf numFmtId="0" fontId="12" fillId="0" borderId="5" xfId="6" applyBorder="1" applyAlignment="1">
      <alignment horizontal="left"/>
    </xf>
    <xf numFmtId="166" fontId="12" fillId="0" borderId="11" xfId="6" applyNumberFormat="1" applyFill="1" applyBorder="1" applyAlignment="1">
      <alignment horizontal="right" indent="1"/>
    </xf>
    <xf numFmtId="166" fontId="12" fillId="0" borderId="0" xfId="6" applyNumberFormat="1" applyBorder="1" applyAlignment="1">
      <alignment horizontal="right" indent="1"/>
    </xf>
    <xf numFmtId="0" fontId="12" fillId="0" borderId="10" xfId="6" applyFill="1" applyBorder="1" applyAlignment="1">
      <alignment horizontal="left"/>
    </xf>
    <xf numFmtId="0" fontId="12" fillId="0" borderId="12" xfId="6" applyBorder="1" applyAlignment="1">
      <alignment horizontal="left"/>
    </xf>
    <xf numFmtId="0" fontId="12" fillId="0" borderId="9" xfId="6" applyBorder="1"/>
    <xf numFmtId="0" fontId="12" fillId="0" borderId="0" xfId="6" applyBorder="1"/>
    <xf numFmtId="0" fontId="12" fillId="0" borderId="11" xfId="6" applyFill="1" applyBorder="1"/>
    <xf numFmtId="0" fontId="17" fillId="4" borderId="3" xfId="0" applyFont="1" applyFill="1" applyBorder="1" applyAlignment="1">
      <alignment vertical="center" wrapText="1"/>
    </xf>
    <xf numFmtId="0" fontId="17" fillId="4" borderId="0" xfId="0" applyFont="1" applyFill="1" applyBorder="1" applyAlignment="1">
      <alignment vertical="center" wrapText="1"/>
    </xf>
    <xf numFmtId="0" fontId="17" fillId="4" borderId="5" xfId="0" applyFont="1" applyFill="1" applyBorder="1" applyAlignment="1">
      <alignment vertical="center" wrapText="1"/>
    </xf>
    <xf numFmtId="0" fontId="18" fillId="6" borderId="0" xfId="0" applyFont="1" applyFill="1" applyBorder="1" applyAlignment="1">
      <alignment vertical="center" wrapText="1"/>
    </xf>
    <xf numFmtId="0" fontId="18" fillId="6" borderId="6" xfId="0" applyFont="1" applyFill="1" applyBorder="1" applyAlignment="1">
      <alignment vertical="center" wrapText="1"/>
    </xf>
    <xf numFmtId="0" fontId="18" fillId="5" borderId="0" xfId="0" applyFont="1" applyFill="1" applyBorder="1" applyAlignment="1">
      <alignment vertical="center" wrapText="1"/>
    </xf>
    <xf numFmtId="0" fontId="18" fillId="5" borderId="6" xfId="0" applyFont="1" applyFill="1" applyBorder="1" applyAlignment="1">
      <alignment vertical="center" wrapText="1"/>
    </xf>
    <xf numFmtId="0" fontId="17" fillId="4" borderId="7" xfId="0" applyFont="1" applyFill="1" applyBorder="1" applyAlignment="1">
      <alignment vertical="center" wrapText="1"/>
    </xf>
    <xf numFmtId="0" fontId="18" fillId="6" borderId="8" xfId="0" applyFont="1" applyFill="1" applyBorder="1" applyAlignment="1">
      <alignment vertical="center" wrapText="1"/>
    </xf>
    <xf numFmtId="0" fontId="18" fillId="6" borderId="9" xfId="0" applyFont="1" applyFill="1" applyBorder="1" applyAlignment="1">
      <alignment vertical="center" wrapText="1"/>
    </xf>
    <xf numFmtId="0" fontId="10" fillId="0" borderId="4" xfId="0" applyFont="1" applyBorder="1"/>
    <xf numFmtId="0" fontId="10" fillId="0" borderId="5" xfId="0" applyFont="1" applyBorder="1"/>
    <xf numFmtId="10" fontId="10" fillId="0" borderId="6" xfId="0" applyNumberFormat="1" applyFont="1" applyBorder="1"/>
    <xf numFmtId="0" fontId="10" fillId="0" borderId="7" xfId="0" applyFont="1" applyBorder="1"/>
    <xf numFmtId="10" fontId="10" fillId="0" borderId="9" xfId="0" applyNumberFormat="1" applyFont="1" applyBorder="1"/>
    <xf numFmtId="0" fontId="0" fillId="0" borderId="1" xfId="0" applyBorder="1"/>
    <xf numFmtId="0" fontId="0" fillId="7" borderId="0" xfId="0" applyFill="1"/>
    <xf numFmtId="10" fontId="0" fillId="7" borderId="0" xfId="0" applyNumberFormat="1" applyFill="1"/>
    <xf numFmtId="44" fontId="0" fillId="0" borderId="0" xfId="7" applyFont="1"/>
    <xf numFmtId="10" fontId="0" fillId="0" borderId="0" xfId="0" applyNumberFormat="1"/>
    <xf numFmtId="0" fontId="19" fillId="0" borderId="0" xfId="0" applyFont="1"/>
    <xf numFmtId="164" fontId="0" fillId="0" borderId="6" xfId="8" applyNumberFormat="1" applyFont="1" applyBorder="1"/>
    <xf numFmtId="3" fontId="0" fillId="0" borderId="0" xfId="0" applyNumberFormat="1" applyBorder="1"/>
    <xf numFmtId="3" fontId="0" fillId="0" borderId="8" xfId="0" applyNumberFormat="1" applyBorder="1"/>
    <xf numFmtId="164" fontId="0" fillId="0" borderId="9" xfId="8" applyNumberFormat="1" applyFont="1" applyBorder="1"/>
    <xf numFmtId="0" fontId="12" fillId="0" borderId="2" xfId="6" applyBorder="1" applyAlignment="1">
      <alignment wrapText="1"/>
    </xf>
    <xf numFmtId="0" fontId="12" fillId="0" borderId="3" xfId="6" applyBorder="1" applyAlignment="1">
      <alignment wrapText="1"/>
    </xf>
    <xf numFmtId="0" fontId="12" fillId="0" borderId="4" xfId="6" applyBorder="1" applyAlignment="1">
      <alignment wrapText="1"/>
    </xf>
    <xf numFmtId="0" fontId="12" fillId="0" borderId="5" xfId="6" applyBorder="1"/>
    <xf numFmtId="165" fontId="12" fillId="0" borderId="0" xfId="6" applyNumberFormat="1" applyBorder="1"/>
    <xf numFmtId="165" fontId="12" fillId="0" borderId="6" xfId="6" applyNumberFormat="1" applyBorder="1"/>
    <xf numFmtId="0" fontId="12" fillId="0" borderId="6" xfId="6" applyBorder="1"/>
    <xf numFmtId="0" fontId="12" fillId="0" borderId="7" xfId="6" applyBorder="1"/>
    <xf numFmtId="0" fontId="12" fillId="0" borderId="8" xfId="6" applyBorder="1"/>
    <xf numFmtId="0" fontId="22" fillId="0" borderId="0" xfId="9"/>
    <xf numFmtId="0" fontId="22" fillId="0" borderId="0" xfId="9" applyBorder="1"/>
    <xf numFmtId="167" fontId="12" fillId="0" borderId="0" xfId="10" applyNumberFormat="1" applyBorder="1"/>
    <xf numFmtId="0" fontId="12" fillId="0" borderId="0" xfId="10" applyBorder="1"/>
    <xf numFmtId="0" fontId="12" fillId="0" borderId="0" xfId="10" applyBorder="1" applyAlignment="1">
      <alignment horizontal="left"/>
    </xf>
    <xf numFmtId="0" fontId="22" fillId="0" borderId="2" xfId="9" applyBorder="1"/>
    <xf numFmtId="0" fontId="22" fillId="0" borderId="3" xfId="9" applyBorder="1"/>
    <xf numFmtId="0" fontId="22" fillId="0" borderId="4" xfId="9" applyBorder="1"/>
    <xf numFmtId="167" fontId="12" fillId="0" borderId="5" xfId="10" applyNumberFormat="1" applyBorder="1"/>
    <xf numFmtId="0" fontId="22" fillId="0" borderId="6" xfId="9" applyBorder="1"/>
    <xf numFmtId="0" fontId="12" fillId="0" borderId="5" xfId="10" applyBorder="1"/>
    <xf numFmtId="0" fontId="12" fillId="0" borderId="5" xfId="10" applyBorder="1" applyAlignment="1">
      <alignment horizontal="left"/>
    </xf>
    <xf numFmtId="0" fontId="12" fillId="0" borderId="7" xfId="10" applyBorder="1" applyAlignment="1">
      <alignment horizontal="left"/>
    </xf>
    <xf numFmtId="0" fontId="22" fillId="0" borderId="8" xfId="9" applyBorder="1"/>
    <xf numFmtId="0" fontId="22" fillId="7" borderId="9" xfId="9" applyFill="1" applyBorder="1"/>
    <xf numFmtId="0" fontId="3" fillId="0" borderId="3" xfId="0" applyFont="1" applyBorder="1"/>
    <xf numFmtId="0" fontId="3" fillId="0" borderId="4" xfId="0" applyFont="1" applyBorder="1"/>
    <xf numFmtId="0" fontId="3" fillId="0" borderId="7" xfId="0" applyFont="1" applyBorder="1"/>
    <xf numFmtId="0" fontId="3" fillId="0" borderId="5" xfId="0" applyFont="1" applyBorder="1"/>
    <xf numFmtId="0" fontId="0" fillId="0" borderId="0" xfId="0" applyBorder="1"/>
    <xf numFmtId="0" fontId="0" fillId="0" borderId="6" xfId="0" applyBorder="1"/>
    <xf numFmtId="0" fontId="0" fillId="0" borderId="8" xfId="0" applyBorder="1"/>
    <xf numFmtId="0" fontId="0" fillId="0" borderId="9" xfId="0" applyBorder="1"/>
    <xf numFmtId="0" fontId="2" fillId="0" borderId="0" xfId="0" applyFont="1"/>
    <xf numFmtId="0" fontId="0" fillId="0" borderId="0" xfId="0" applyFill="1"/>
    <xf numFmtId="0" fontId="2" fillId="0" borderId="0" xfId="11" applyAlignment="1">
      <alignment vertical="top"/>
    </xf>
    <xf numFmtId="0" fontId="2" fillId="8" borderId="0" xfId="11" applyFill="1" applyAlignment="1">
      <alignment vertical="top"/>
    </xf>
    <xf numFmtId="0" fontId="2" fillId="9" borderId="0" xfId="11" applyFill="1" applyAlignment="1">
      <alignment vertical="top"/>
    </xf>
    <xf numFmtId="0" fontId="2" fillId="9" borderId="0" xfId="11" applyFill="1" applyAlignment="1">
      <alignment vertical="top" wrapText="1"/>
    </xf>
    <xf numFmtId="0" fontId="2" fillId="10" borderId="0" xfId="11" applyFill="1" applyAlignment="1">
      <alignment vertical="top"/>
    </xf>
    <xf numFmtId="0" fontId="2" fillId="10" borderId="0" xfId="11" applyFill="1" applyAlignment="1">
      <alignment vertical="top" wrapText="1"/>
    </xf>
    <xf numFmtId="0" fontId="2" fillId="8" borderId="0" xfId="11" applyFill="1" applyAlignment="1">
      <alignment vertical="top" wrapText="1"/>
    </xf>
    <xf numFmtId="0" fontId="13" fillId="9" borderId="0" xfId="12" applyFill="1" applyAlignment="1">
      <alignment vertical="top" wrapText="1"/>
    </xf>
    <xf numFmtId="0" fontId="13" fillId="0" borderId="0" xfId="12" applyAlignment="1">
      <alignment vertical="top" wrapText="1"/>
    </xf>
    <xf numFmtId="0" fontId="2" fillId="0" borderId="19" xfId="11" applyBorder="1" applyAlignment="1"/>
    <xf numFmtId="0" fontId="2" fillId="0" borderId="19" xfId="11" applyBorder="1" applyAlignment="1">
      <alignment wrapText="1"/>
    </xf>
    <xf numFmtId="0" fontId="2" fillId="0" borderId="0" xfId="11" applyAlignment="1"/>
    <xf numFmtId="0" fontId="23" fillId="0" borderId="0" xfId="11" applyFont="1" applyAlignment="1">
      <alignment horizontal="left" vertical="center" wrapText="1"/>
    </xf>
    <xf numFmtId="0" fontId="2" fillId="0" borderId="0" xfId="11"/>
    <xf numFmtId="0" fontId="2" fillId="0" borderId="0" xfId="11" applyAlignment="1">
      <alignment wrapText="1"/>
    </xf>
    <xf numFmtId="0" fontId="14" fillId="0" borderId="2" xfId="0" applyFont="1" applyBorder="1"/>
    <xf numFmtId="0" fontId="14" fillId="0" borderId="3" xfId="0" applyFont="1" applyBorder="1"/>
    <xf numFmtId="0" fontId="14" fillId="0" borderId="4" xfId="0" applyFont="1" applyBorder="1"/>
    <xf numFmtId="0" fontId="14" fillId="0" borderId="5" xfId="0" applyFont="1" applyBorder="1"/>
    <xf numFmtId="0" fontId="14" fillId="0" borderId="0" xfId="0" applyFont="1" applyBorder="1"/>
    <xf numFmtId="10" fontId="14" fillId="0" borderId="0" xfId="0" applyNumberFormat="1" applyFont="1" applyBorder="1"/>
    <xf numFmtId="10" fontId="14" fillId="0" borderId="6" xfId="0" applyNumberFormat="1" applyFont="1" applyBorder="1"/>
    <xf numFmtId="0" fontId="14" fillId="0" borderId="7" xfId="0" applyFont="1" applyBorder="1"/>
    <xf numFmtId="0" fontId="14" fillId="0" borderId="8" xfId="0" applyFont="1" applyBorder="1"/>
    <xf numFmtId="0" fontId="14" fillId="0" borderId="9" xfId="0" applyFont="1" applyBorder="1"/>
    <xf numFmtId="0" fontId="1" fillId="7" borderId="8" xfId="0" applyFont="1" applyFill="1" applyBorder="1"/>
    <xf numFmtId="0" fontId="1" fillId="0" borderId="4" xfId="0" applyFont="1" applyFill="1" applyBorder="1"/>
    <xf numFmtId="0" fontId="1" fillId="0" borderId="9" xfId="0" quotePrefix="1" applyFont="1" applyBorder="1"/>
    <xf numFmtId="0" fontId="1" fillId="0" borderId="7" xfId="0" applyFont="1" applyBorder="1"/>
    <xf numFmtId="0" fontId="16" fillId="4" borderId="2" xfId="0" applyFont="1" applyFill="1" applyBorder="1" applyAlignment="1">
      <alignment vertical="center" wrapText="1"/>
    </xf>
    <xf numFmtId="0" fontId="16" fillId="4" borderId="5" xfId="0" applyFont="1" applyFill="1" applyBorder="1" applyAlignment="1">
      <alignment vertical="center" wrapText="1"/>
    </xf>
    <xf numFmtId="0" fontId="17" fillId="4" borderId="3" xfId="0" applyFont="1" applyFill="1" applyBorder="1" applyAlignment="1">
      <alignment vertical="center" wrapText="1"/>
    </xf>
    <xf numFmtId="0" fontId="17" fillId="4" borderId="0" xfId="0" applyFont="1" applyFill="1" applyBorder="1" applyAlignment="1">
      <alignment vertical="center" wrapText="1"/>
    </xf>
    <xf numFmtId="0" fontId="17" fillId="4" borderId="4" xfId="0" applyFont="1" applyFill="1" applyBorder="1" applyAlignment="1">
      <alignment vertical="center" wrapText="1"/>
    </xf>
    <xf numFmtId="0" fontId="17" fillId="4" borderId="6" xfId="0" applyFont="1" applyFill="1" applyBorder="1" applyAlignment="1">
      <alignment vertical="center" wrapText="1"/>
    </xf>
    <xf numFmtId="10" fontId="18" fillId="5" borderId="0" xfId="0" applyNumberFormat="1" applyFont="1" applyFill="1" applyBorder="1" applyAlignment="1">
      <alignment vertical="center" wrapText="1"/>
    </xf>
    <xf numFmtId="0" fontId="18" fillId="5" borderId="0" xfId="0" applyFont="1" applyFill="1" applyBorder="1" applyAlignment="1">
      <alignment vertical="center" wrapText="1"/>
    </xf>
    <xf numFmtId="0" fontId="18" fillId="5" borderId="6" xfId="0" applyFont="1" applyFill="1" applyBorder="1" applyAlignment="1">
      <alignment vertical="center" wrapText="1"/>
    </xf>
    <xf numFmtId="0" fontId="12" fillId="0" borderId="0" xfId="6" applyAlignment="1">
      <alignment horizontal="center" wrapText="1"/>
    </xf>
    <xf numFmtId="164" fontId="24" fillId="0" borderId="0" xfId="8" applyNumberFormat="1" applyFont="1"/>
    <xf numFmtId="164" fontId="24" fillId="11" borderId="0" xfId="8" applyNumberFormat="1" applyFont="1" applyFill="1"/>
  </cellXfs>
  <cellStyles count="13">
    <cellStyle name="Link" xfId="5" builtinId="8"/>
    <cellStyle name="Link 2" xfId="12"/>
    <cellStyle name="Prozent" xfId="8" builtinId="5"/>
    <cellStyle name="Prozent 4" xfId="4"/>
    <cellStyle name="Standard" xfId="0" builtinId="0"/>
    <cellStyle name="Standard 11" xfId="2"/>
    <cellStyle name="Standard 12" xfId="9"/>
    <cellStyle name="Standard 13" xfId="1"/>
    <cellStyle name="Standard 2" xfId="3"/>
    <cellStyle name="Standard 2 2" xfId="10"/>
    <cellStyle name="Standard 3" xfId="6"/>
    <cellStyle name="Standard 4" xfId="11"/>
    <cellStyle name="Währung" xfId="7"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2</xdr:col>
      <xdr:colOff>304800</xdr:colOff>
      <xdr:row>2</xdr:row>
      <xdr:rowOff>306885</xdr:rowOff>
    </xdr:to>
    <xdr:sp macro="" textlink="">
      <xdr:nvSpPr>
        <xdr:cNvPr id="2" name="AutoShape 1" descr="ticked"/>
        <xdr:cNvSpPr>
          <a:spLocks noChangeAspect="1" noChangeArrowheads="1"/>
        </xdr:cNvSpPr>
      </xdr:nvSpPr>
      <xdr:spPr bwMode="auto">
        <a:xfrm>
          <a:off x="5196840" y="1280160"/>
          <a:ext cx="304800" cy="3068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xdr:row>
      <xdr:rowOff>0</xdr:rowOff>
    </xdr:from>
    <xdr:to>
      <xdr:col>2</xdr:col>
      <xdr:colOff>304800</xdr:colOff>
      <xdr:row>6</xdr:row>
      <xdr:rowOff>118471</xdr:rowOff>
    </xdr:to>
    <xdr:sp macro="" textlink="">
      <xdr:nvSpPr>
        <xdr:cNvPr id="3" name="AutoShape 3" descr="unticked"/>
        <xdr:cNvSpPr>
          <a:spLocks noChangeAspect="1" noChangeArrowheads="1"/>
        </xdr:cNvSpPr>
      </xdr:nvSpPr>
      <xdr:spPr bwMode="auto">
        <a:xfrm>
          <a:off x="5196840" y="2194560"/>
          <a:ext cx="304800" cy="30135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304800</xdr:colOff>
      <xdr:row>6</xdr:row>
      <xdr:rowOff>304800</xdr:rowOff>
    </xdr:to>
    <xdr:sp macro="" textlink="">
      <xdr:nvSpPr>
        <xdr:cNvPr id="4" name="AutoShape 4" descr="ticked"/>
        <xdr:cNvSpPr>
          <a:spLocks noChangeAspect="1" noChangeArrowheads="1"/>
        </xdr:cNvSpPr>
      </xdr:nvSpPr>
      <xdr:spPr bwMode="auto">
        <a:xfrm>
          <a:off x="5196840" y="23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12</xdr:row>
      <xdr:rowOff>0</xdr:rowOff>
    </xdr:from>
    <xdr:to>
      <xdr:col>2</xdr:col>
      <xdr:colOff>304800</xdr:colOff>
      <xdr:row>13</xdr:row>
      <xdr:rowOff>121920</xdr:rowOff>
    </xdr:to>
    <xdr:sp macro="" textlink="">
      <xdr:nvSpPr>
        <xdr:cNvPr id="5" name="AutoShape 5" descr="ticked"/>
        <xdr:cNvSpPr>
          <a:spLocks noChangeAspect="1" noChangeArrowheads="1"/>
        </xdr:cNvSpPr>
      </xdr:nvSpPr>
      <xdr:spPr bwMode="auto">
        <a:xfrm>
          <a:off x="519684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14</xdr:row>
      <xdr:rowOff>0</xdr:rowOff>
    </xdr:from>
    <xdr:to>
      <xdr:col>2</xdr:col>
      <xdr:colOff>304800</xdr:colOff>
      <xdr:row>15</xdr:row>
      <xdr:rowOff>127590</xdr:rowOff>
    </xdr:to>
    <xdr:sp macro="" textlink="">
      <xdr:nvSpPr>
        <xdr:cNvPr id="6" name="AutoShape 6" descr="ticked"/>
        <xdr:cNvSpPr>
          <a:spLocks noChangeAspect="1" noChangeArrowheads="1"/>
        </xdr:cNvSpPr>
      </xdr:nvSpPr>
      <xdr:spPr bwMode="auto">
        <a:xfrm>
          <a:off x="5196840" y="5120640"/>
          <a:ext cx="304800" cy="310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16</xdr:row>
      <xdr:rowOff>0</xdr:rowOff>
    </xdr:from>
    <xdr:to>
      <xdr:col>2</xdr:col>
      <xdr:colOff>304800</xdr:colOff>
      <xdr:row>17</xdr:row>
      <xdr:rowOff>121919</xdr:rowOff>
    </xdr:to>
    <xdr:sp macro="" textlink="">
      <xdr:nvSpPr>
        <xdr:cNvPr id="7" name="AutoShape 7" descr="ticked"/>
        <xdr:cNvSpPr>
          <a:spLocks noChangeAspect="1" noChangeArrowheads="1"/>
        </xdr:cNvSpPr>
      </xdr:nvSpPr>
      <xdr:spPr bwMode="auto">
        <a:xfrm>
          <a:off x="5196840" y="54864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21</xdr:row>
      <xdr:rowOff>0</xdr:rowOff>
    </xdr:from>
    <xdr:to>
      <xdr:col>2</xdr:col>
      <xdr:colOff>304800</xdr:colOff>
      <xdr:row>21</xdr:row>
      <xdr:rowOff>304800</xdr:rowOff>
    </xdr:to>
    <xdr:sp macro="" textlink="">
      <xdr:nvSpPr>
        <xdr:cNvPr id="8" name="AutoShape 8" descr="unticked"/>
        <xdr:cNvSpPr>
          <a:spLocks noChangeAspect="1" noChangeArrowheads="1"/>
        </xdr:cNvSpPr>
      </xdr:nvSpPr>
      <xdr:spPr bwMode="auto">
        <a:xfrm>
          <a:off x="5196840" y="6949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25</xdr:row>
      <xdr:rowOff>0</xdr:rowOff>
    </xdr:from>
    <xdr:to>
      <xdr:col>2</xdr:col>
      <xdr:colOff>304800</xdr:colOff>
      <xdr:row>26</xdr:row>
      <xdr:rowOff>118472</xdr:rowOff>
    </xdr:to>
    <xdr:sp macro="" textlink="">
      <xdr:nvSpPr>
        <xdr:cNvPr id="9" name="AutoShape 9" descr="ticked"/>
        <xdr:cNvSpPr>
          <a:spLocks noChangeAspect="1" noChangeArrowheads="1"/>
        </xdr:cNvSpPr>
      </xdr:nvSpPr>
      <xdr:spPr bwMode="auto">
        <a:xfrm>
          <a:off x="5196840" y="8046720"/>
          <a:ext cx="304800" cy="30135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27</xdr:row>
      <xdr:rowOff>0</xdr:rowOff>
    </xdr:from>
    <xdr:to>
      <xdr:col>2</xdr:col>
      <xdr:colOff>304800</xdr:colOff>
      <xdr:row>27</xdr:row>
      <xdr:rowOff>304800</xdr:rowOff>
    </xdr:to>
    <xdr:sp macro="" textlink="">
      <xdr:nvSpPr>
        <xdr:cNvPr id="10" name="AutoShape 10" descr="unticked"/>
        <xdr:cNvSpPr>
          <a:spLocks noChangeAspect="1" noChangeArrowheads="1"/>
        </xdr:cNvSpPr>
      </xdr:nvSpPr>
      <xdr:spPr bwMode="auto">
        <a:xfrm>
          <a:off x="5196840" y="8412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30</xdr:row>
      <xdr:rowOff>0</xdr:rowOff>
    </xdr:from>
    <xdr:to>
      <xdr:col>2</xdr:col>
      <xdr:colOff>304800</xdr:colOff>
      <xdr:row>31</xdr:row>
      <xdr:rowOff>118472</xdr:rowOff>
    </xdr:to>
    <xdr:sp macro="" textlink="">
      <xdr:nvSpPr>
        <xdr:cNvPr id="11" name="AutoShape 12" descr="ticked"/>
        <xdr:cNvSpPr>
          <a:spLocks noChangeAspect="1" noChangeArrowheads="1"/>
        </xdr:cNvSpPr>
      </xdr:nvSpPr>
      <xdr:spPr bwMode="auto">
        <a:xfrm>
          <a:off x="5196840" y="9692640"/>
          <a:ext cx="304800" cy="30135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36</xdr:row>
      <xdr:rowOff>0</xdr:rowOff>
    </xdr:from>
    <xdr:to>
      <xdr:col>2</xdr:col>
      <xdr:colOff>304800</xdr:colOff>
      <xdr:row>37</xdr:row>
      <xdr:rowOff>118472</xdr:rowOff>
    </xdr:to>
    <xdr:sp macro="" textlink="">
      <xdr:nvSpPr>
        <xdr:cNvPr id="12" name="AutoShape 14" descr="ticked"/>
        <xdr:cNvSpPr>
          <a:spLocks noChangeAspect="1" noChangeArrowheads="1"/>
        </xdr:cNvSpPr>
      </xdr:nvSpPr>
      <xdr:spPr bwMode="auto">
        <a:xfrm>
          <a:off x="5196840" y="11338560"/>
          <a:ext cx="304800" cy="30135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38</xdr:row>
      <xdr:rowOff>0</xdr:rowOff>
    </xdr:from>
    <xdr:to>
      <xdr:col>2</xdr:col>
      <xdr:colOff>304800</xdr:colOff>
      <xdr:row>38</xdr:row>
      <xdr:rowOff>304800</xdr:rowOff>
    </xdr:to>
    <xdr:sp macro="" textlink="">
      <xdr:nvSpPr>
        <xdr:cNvPr id="13" name="AutoShape 15" descr="ticked"/>
        <xdr:cNvSpPr>
          <a:spLocks noChangeAspect="1" noChangeArrowheads="1"/>
        </xdr:cNvSpPr>
      </xdr:nvSpPr>
      <xdr:spPr bwMode="auto">
        <a:xfrm>
          <a:off x="5196840" y="11704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39</xdr:row>
      <xdr:rowOff>0</xdr:rowOff>
    </xdr:from>
    <xdr:to>
      <xdr:col>2</xdr:col>
      <xdr:colOff>304800</xdr:colOff>
      <xdr:row>39</xdr:row>
      <xdr:rowOff>306885</xdr:rowOff>
    </xdr:to>
    <xdr:sp macro="" textlink="">
      <xdr:nvSpPr>
        <xdr:cNvPr id="14" name="AutoShape 16" descr="unticked"/>
        <xdr:cNvSpPr>
          <a:spLocks noChangeAspect="1" noChangeArrowheads="1"/>
        </xdr:cNvSpPr>
      </xdr:nvSpPr>
      <xdr:spPr bwMode="auto">
        <a:xfrm>
          <a:off x="5196840" y="12252960"/>
          <a:ext cx="304800" cy="3068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40</xdr:row>
      <xdr:rowOff>0</xdr:rowOff>
    </xdr:from>
    <xdr:to>
      <xdr:col>2</xdr:col>
      <xdr:colOff>304800</xdr:colOff>
      <xdr:row>41</xdr:row>
      <xdr:rowOff>121919</xdr:rowOff>
    </xdr:to>
    <xdr:sp macro="" textlink="">
      <xdr:nvSpPr>
        <xdr:cNvPr id="15" name="AutoShape 17" descr="ticked"/>
        <xdr:cNvSpPr>
          <a:spLocks noChangeAspect="1" noChangeArrowheads="1"/>
        </xdr:cNvSpPr>
      </xdr:nvSpPr>
      <xdr:spPr bwMode="auto">
        <a:xfrm>
          <a:off x="5196840" y="1261872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41</xdr:row>
      <xdr:rowOff>308248</xdr:rowOff>
    </xdr:to>
    <xdr:sp macro="" textlink="">
      <xdr:nvSpPr>
        <xdr:cNvPr id="16" name="AutoShape 18" descr="ticked"/>
        <xdr:cNvSpPr>
          <a:spLocks noChangeAspect="1" noChangeArrowheads="1"/>
        </xdr:cNvSpPr>
      </xdr:nvSpPr>
      <xdr:spPr bwMode="auto">
        <a:xfrm>
          <a:off x="5196840" y="12801600"/>
          <a:ext cx="304800" cy="3082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42</xdr:row>
      <xdr:rowOff>0</xdr:rowOff>
    </xdr:from>
    <xdr:to>
      <xdr:col>2</xdr:col>
      <xdr:colOff>304800</xdr:colOff>
      <xdr:row>43</xdr:row>
      <xdr:rowOff>121920</xdr:rowOff>
    </xdr:to>
    <xdr:sp macro="" textlink="">
      <xdr:nvSpPr>
        <xdr:cNvPr id="17" name="AutoShape 19" descr="unticked"/>
        <xdr:cNvSpPr>
          <a:spLocks noChangeAspect="1" noChangeArrowheads="1"/>
        </xdr:cNvSpPr>
      </xdr:nvSpPr>
      <xdr:spPr bwMode="auto">
        <a:xfrm>
          <a:off x="5196840" y="13167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51</xdr:row>
      <xdr:rowOff>0</xdr:rowOff>
    </xdr:from>
    <xdr:to>
      <xdr:col>2</xdr:col>
      <xdr:colOff>304800</xdr:colOff>
      <xdr:row>52</xdr:row>
      <xdr:rowOff>121920</xdr:rowOff>
    </xdr:to>
    <xdr:sp macro="" textlink="">
      <xdr:nvSpPr>
        <xdr:cNvPr id="18" name="AutoShape 20" descr="unticked"/>
        <xdr:cNvSpPr>
          <a:spLocks noChangeAspect="1" noChangeArrowheads="1"/>
        </xdr:cNvSpPr>
      </xdr:nvSpPr>
      <xdr:spPr bwMode="auto">
        <a:xfrm>
          <a:off x="5196840" y="14813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52</xdr:row>
      <xdr:rowOff>0</xdr:rowOff>
    </xdr:from>
    <xdr:to>
      <xdr:col>2</xdr:col>
      <xdr:colOff>304800</xdr:colOff>
      <xdr:row>53</xdr:row>
      <xdr:rowOff>121920</xdr:rowOff>
    </xdr:to>
    <xdr:sp macro="" textlink="">
      <xdr:nvSpPr>
        <xdr:cNvPr id="19" name="AutoShape 21" descr="unticked"/>
        <xdr:cNvSpPr>
          <a:spLocks noChangeAspect="1" noChangeArrowheads="1"/>
        </xdr:cNvSpPr>
      </xdr:nvSpPr>
      <xdr:spPr bwMode="auto">
        <a:xfrm>
          <a:off x="5196840" y="1499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56</xdr:row>
      <xdr:rowOff>0</xdr:rowOff>
    </xdr:from>
    <xdr:to>
      <xdr:col>2</xdr:col>
      <xdr:colOff>304800</xdr:colOff>
      <xdr:row>57</xdr:row>
      <xdr:rowOff>121919</xdr:rowOff>
    </xdr:to>
    <xdr:sp macro="" textlink="">
      <xdr:nvSpPr>
        <xdr:cNvPr id="20" name="AutoShape 22" descr="unticked"/>
        <xdr:cNvSpPr>
          <a:spLocks noChangeAspect="1" noChangeArrowheads="1"/>
        </xdr:cNvSpPr>
      </xdr:nvSpPr>
      <xdr:spPr bwMode="auto">
        <a:xfrm>
          <a:off x="5196840" y="1572768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58</xdr:row>
      <xdr:rowOff>0</xdr:rowOff>
    </xdr:from>
    <xdr:to>
      <xdr:col>2</xdr:col>
      <xdr:colOff>304800</xdr:colOff>
      <xdr:row>59</xdr:row>
      <xdr:rowOff>121920</xdr:rowOff>
    </xdr:to>
    <xdr:sp macro="" textlink="">
      <xdr:nvSpPr>
        <xdr:cNvPr id="21" name="AutoShape 23" descr="unticked"/>
        <xdr:cNvSpPr>
          <a:spLocks noChangeAspect="1" noChangeArrowheads="1"/>
        </xdr:cNvSpPr>
      </xdr:nvSpPr>
      <xdr:spPr bwMode="auto">
        <a:xfrm>
          <a:off x="5196840" y="16093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59</xdr:row>
      <xdr:rowOff>0</xdr:rowOff>
    </xdr:from>
    <xdr:to>
      <xdr:col>2</xdr:col>
      <xdr:colOff>304800</xdr:colOff>
      <xdr:row>60</xdr:row>
      <xdr:rowOff>121918</xdr:rowOff>
    </xdr:to>
    <xdr:sp macro="" textlink="">
      <xdr:nvSpPr>
        <xdr:cNvPr id="22" name="AutoShape 24" descr="unticked"/>
        <xdr:cNvSpPr>
          <a:spLocks noChangeAspect="1" noChangeArrowheads="1"/>
        </xdr:cNvSpPr>
      </xdr:nvSpPr>
      <xdr:spPr bwMode="auto">
        <a:xfrm>
          <a:off x="5196840" y="1627632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60</xdr:row>
      <xdr:rowOff>0</xdr:rowOff>
    </xdr:from>
    <xdr:to>
      <xdr:col>2</xdr:col>
      <xdr:colOff>304800</xdr:colOff>
      <xdr:row>61</xdr:row>
      <xdr:rowOff>121922</xdr:rowOff>
    </xdr:to>
    <xdr:sp macro="" textlink="">
      <xdr:nvSpPr>
        <xdr:cNvPr id="23" name="AutoShape 25" descr="unticked"/>
        <xdr:cNvSpPr>
          <a:spLocks noChangeAspect="1" noChangeArrowheads="1"/>
        </xdr:cNvSpPr>
      </xdr:nvSpPr>
      <xdr:spPr bwMode="auto">
        <a:xfrm>
          <a:off x="5196840" y="1645920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61</xdr:row>
      <xdr:rowOff>0</xdr:rowOff>
    </xdr:from>
    <xdr:to>
      <xdr:col>2</xdr:col>
      <xdr:colOff>304800</xdr:colOff>
      <xdr:row>62</xdr:row>
      <xdr:rowOff>121920</xdr:rowOff>
    </xdr:to>
    <xdr:sp macro="" textlink="">
      <xdr:nvSpPr>
        <xdr:cNvPr id="24" name="AutoShape 26" descr="unticked"/>
        <xdr:cNvSpPr>
          <a:spLocks noChangeAspect="1" noChangeArrowheads="1"/>
        </xdr:cNvSpPr>
      </xdr:nvSpPr>
      <xdr:spPr bwMode="auto">
        <a:xfrm>
          <a:off x="5196840" y="16642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62</xdr:row>
      <xdr:rowOff>0</xdr:rowOff>
    </xdr:from>
    <xdr:to>
      <xdr:col>2</xdr:col>
      <xdr:colOff>304800</xdr:colOff>
      <xdr:row>63</xdr:row>
      <xdr:rowOff>121921</xdr:rowOff>
    </xdr:to>
    <xdr:sp macro="" textlink="">
      <xdr:nvSpPr>
        <xdr:cNvPr id="25" name="AutoShape 27" descr="unticked"/>
        <xdr:cNvSpPr>
          <a:spLocks noChangeAspect="1" noChangeArrowheads="1"/>
        </xdr:cNvSpPr>
      </xdr:nvSpPr>
      <xdr:spPr bwMode="auto">
        <a:xfrm>
          <a:off x="5196840" y="1682496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63</xdr:row>
      <xdr:rowOff>0</xdr:rowOff>
    </xdr:from>
    <xdr:to>
      <xdr:col>2</xdr:col>
      <xdr:colOff>304800</xdr:colOff>
      <xdr:row>64</xdr:row>
      <xdr:rowOff>121920</xdr:rowOff>
    </xdr:to>
    <xdr:sp macro="" textlink="">
      <xdr:nvSpPr>
        <xdr:cNvPr id="26" name="AutoShape 28" descr="unticked"/>
        <xdr:cNvSpPr>
          <a:spLocks noChangeAspect="1" noChangeArrowheads="1"/>
        </xdr:cNvSpPr>
      </xdr:nvSpPr>
      <xdr:spPr bwMode="auto">
        <a:xfrm>
          <a:off x="5196840" y="1700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73</xdr:row>
      <xdr:rowOff>0</xdr:rowOff>
    </xdr:from>
    <xdr:to>
      <xdr:col>2</xdr:col>
      <xdr:colOff>304800</xdr:colOff>
      <xdr:row>74</xdr:row>
      <xdr:rowOff>121921</xdr:rowOff>
    </xdr:to>
    <xdr:sp macro="" textlink="">
      <xdr:nvSpPr>
        <xdr:cNvPr id="27" name="AutoShape 29" descr="ticked"/>
        <xdr:cNvSpPr>
          <a:spLocks noChangeAspect="1" noChangeArrowheads="1"/>
        </xdr:cNvSpPr>
      </xdr:nvSpPr>
      <xdr:spPr bwMode="auto">
        <a:xfrm>
          <a:off x="5196840" y="18836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75</xdr:row>
      <xdr:rowOff>0</xdr:rowOff>
    </xdr:from>
    <xdr:to>
      <xdr:col>2</xdr:col>
      <xdr:colOff>304800</xdr:colOff>
      <xdr:row>76</xdr:row>
      <xdr:rowOff>121920</xdr:rowOff>
    </xdr:to>
    <xdr:sp macro="" textlink="">
      <xdr:nvSpPr>
        <xdr:cNvPr id="28" name="AutoShape 30" descr="ticked"/>
        <xdr:cNvSpPr>
          <a:spLocks noChangeAspect="1" noChangeArrowheads="1"/>
        </xdr:cNvSpPr>
      </xdr:nvSpPr>
      <xdr:spPr bwMode="auto">
        <a:xfrm>
          <a:off x="5196840" y="1920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77</xdr:row>
      <xdr:rowOff>0</xdr:rowOff>
    </xdr:from>
    <xdr:to>
      <xdr:col>2</xdr:col>
      <xdr:colOff>304800</xdr:colOff>
      <xdr:row>78</xdr:row>
      <xdr:rowOff>121921</xdr:rowOff>
    </xdr:to>
    <xdr:sp macro="" textlink="">
      <xdr:nvSpPr>
        <xdr:cNvPr id="29" name="AutoShape 31" descr="unticked"/>
        <xdr:cNvSpPr>
          <a:spLocks noChangeAspect="1" noChangeArrowheads="1"/>
        </xdr:cNvSpPr>
      </xdr:nvSpPr>
      <xdr:spPr bwMode="auto">
        <a:xfrm>
          <a:off x="5196840" y="1956816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78</xdr:row>
      <xdr:rowOff>0</xdr:rowOff>
    </xdr:from>
    <xdr:to>
      <xdr:col>2</xdr:col>
      <xdr:colOff>304800</xdr:colOff>
      <xdr:row>79</xdr:row>
      <xdr:rowOff>121920</xdr:rowOff>
    </xdr:to>
    <xdr:sp macro="" textlink="">
      <xdr:nvSpPr>
        <xdr:cNvPr id="30" name="AutoShape 32" descr="ticked"/>
        <xdr:cNvSpPr>
          <a:spLocks noChangeAspect="1" noChangeArrowheads="1"/>
        </xdr:cNvSpPr>
      </xdr:nvSpPr>
      <xdr:spPr bwMode="auto">
        <a:xfrm>
          <a:off x="5196840" y="19751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79</xdr:row>
      <xdr:rowOff>0</xdr:rowOff>
    </xdr:from>
    <xdr:to>
      <xdr:col>2</xdr:col>
      <xdr:colOff>304800</xdr:colOff>
      <xdr:row>80</xdr:row>
      <xdr:rowOff>121919</xdr:rowOff>
    </xdr:to>
    <xdr:sp macro="" textlink="">
      <xdr:nvSpPr>
        <xdr:cNvPr id="31" name="AutoShape 33" descr="ticked"/>
        <xdr:cNvSpPr>
          <a:spLocks noChangeAspect="1" noChangeArrowheads="1"/>
        </xdr:cNvSpPr>
      </xdr:nvSpPr>
      <xdr:spPr bwMode="auto">
        <a:xfrm>
          <a:off x="5196840" y="1993392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80</xdr:row>
      <xdr:rowOff>0</xdr:rowOff>
    </xdr:from>
    <xdr:to>
      <xdr:col>2</xdr:col>
      <xdr:colOff>304800</xdr:colOff>
      <xdr:row>81</xdr:row>
      <xdr:rowOff>121922</xdr:rowOff>
    </xdr:to>
    <xdr:sp macro="" textlink="">
      <xdr:nvSpPr>
        <xdr:cNvPr id="32" name="AutoShape 34" descr="ticked"/>
        <xdr:cNvSpPr>
          <a:spLocks noChangeAspect="1" noChangeArrowheads="1"/>
        </xdr:cNvSpPr>
      </xdr:nvSpPr>
      <xdr:spPr bwMode="auto">
        <a:xfrm>
          <a:off x="5196840" y="2011680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81</xdr:row>
      <xdr:rowOff>0</xdr:rowOff>
    </xdr:from>
    <xdr:to>
      <xdr:col>2</xdr:col>
      <xdr:colOff>304800</xdr:colOff>
      <xdr:row>82</xdr:row>
      <xdr:rowOff>121919</xdr:rowOff>
    </xdr:to>
    <xdr:sp macro="" textlink="">
      <xdr:nvSpPr>
        <xdr:cNvPr id="33" name="AutoShape 35" descr="unticked"/>
        <xdr:cNvSpPr>
          <a:spLocks noChangeAspect="1" noChangeArrowheads="1"/>
        </xdr:cNvSpPr>
      </xdr:nvSpPr>
      <xdr:spPr bwMode="auto">
        <a:xfrm>
          <a:off x="5196840" y="20299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82</xdr:row>
      <xdr:rowOff>0</xdr:rowOff>
    </xdr:from>
    <xdr:to>
      <xdr:col>2</xdr:col>
      <xdr:colOff>304800</xdr:colOff>
      <xdr:row>83</xdr:row>
      <xdr:rowOff>121920</xdr:rowOff>
    </xdr:to>
    <xdr:sp macro="" textlink="">
      <xdr:nvSpPr>
        <xdr:cNvPr id="34" name="AutoShape 36" descr="ticked"/>
        <xdr:cNvSpPr>
          <a:spLocks noChangeAspect="1" noChangeArrowheads="1"/>
        </xdr:cNvSpPr>
      </xdr:nvSpPr>
      <xdr:spPr bwMode="auto">
        <a:xfrm>
          <a:off x="5196840" y="2048256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90</xdr:row>
      <xdr:rowOff>0</xdr:rowOff>
    </xdr:from>
    <xdr:to>
      <xdr:col>2</xdr:col>
      <xdr:colOff>304800</xdr:colOff>
      <xdr:row>91</xdr:row>
      <xdr:rowOff>121921</xdr:rowOff>
    </xdr:to>
    <xdr:sp macro="" textlink="">
      <xdr:nvSpPr>
        <xdr:cNvPr id="35" name="AutoShape 37" descr="unticked"/>
        <xdr:cNvSpPr>
          <a:spLocks noChangeAspect="1" noChangeArrowheads="1"/>
        </xdr:cNvSpPr>
      </xdr:nvSpPr>
      <xdr:spPr bwMode="auto">
        <a:xfrm>
          <a:off x="519684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160020</xdr:rowOff>
    </xdr:from>
    <xdr:to>
      <xdr:col>6</xdr:col>
      <xdr:colOff>327660</xdr:colOff>
      <xdr:row>18</xdr:row>
      <xdr:rowOff>121920</xdr:rowOff>
    </xdr:to>
    <xdr:pic>
      <xdr:nvPicPr>
        <xdr:cNvPr id="2" name="Grafik 1" descr="https://lh7-us.googleusercontent.com/iUQIk695grctBf6y1OxVCh-WQroGrGDEJD6-NUF-IJWFdo4NkMmN5TLLapvAN2EGHNnQEVmm3eJ8xpqJCEu9Ul93EQEa_8wTqs8Y7vlMD2TygwvuSYu1g_1BWV0JtXRwhgmbc42ezBY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4380"/>
          <a:ext cx="5448300"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756920</xdr:colOff>
      <xdr:row>0</xdr:row>
      <xdr:rowOff>0</xdr:rowOff>
    </xdr:from>
    <xdr:to>
      <xdr:col>16</xdr:col>
      <xdr:colOff>782320</xdr:colOff>
      <xdr:row>21</xdr:row>
      <xdr:rowOff>149860</xdr:rowOff>
    </xdr:to>
    <xdr:pic>
      <xdr:nvPicPr>
        <xdr:cNvPr id="2" name="Grafik 1">
          <a:extLst>
            <a:ext uri="{FF2B5EF4-FFF2-40B4-BE49-F238E27FC236}">
              <a16:creationId xmlns:a16="http://schemas.microsoft.com/office/drawing/2014/main" xmlns="" id="{94B3AEFD-36F6-71EE-CFF2-69C2461D5A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7560" y="0"/>
          <a:ext cx="8559800" cy="4615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175260</xdr:rowOff>
    </xdr:from>
    <xdr:to>
      <xdr:col>9</xdr:col>
      <xdr:colOff>342900</xdr:colOff>
      <xdr:row>21</xdr:row>
      <xdr:rowOff>182304</xdr:rowOff>
    </xdr:to>
    <xdr:pic>
      <xdr:nvPicPr>
        <xdr:cNvPr id="2" name="Grafik 1">
          <a:extLst>
            <a:ext uri="{FF2B5EF4-FFF2-40B4-BE49-F238E27FC236}">
              <a16:creationId xmlns:a16="http://schemas.microsoft.com/office/drawing/2014/main" xmlns="" id="{823DE8CC-EDD5-41D5-E3AC-764EDF4263EE}"/>
            </a:ext>
          </a:extLst>
        </xdr:cNvPr>
        <xdr:cNvPicPr>
          <a:picLocks noChangeAspect="1"/>
        </xdr:cNvPicPr>
      </xdr:nvPicPr>
      <xdr:blipFill>
        <a:blip xmlns:r="http://schemas.openxmlformats.org/officeDocument/2006/relationships" r:embed="rId1"/>
        <a:stretch>
          <a:fillRect/>
        </a:stretch>
      </xdr:blipFill>
      <xdr:spPr>
        <a:xfrm>
          <a:off x="0" y="769620"/>
          <a:ext cx="8023860" cy="35732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388620</xdr:colOff>
      <xdr:row>0</xdr:row>
      <xdr:rowOff>0</xdr:rowOff>
    </xdr:from>
    <xdr:to>
      <xdr:col>17</xdr:col>
      <xdr:colOff>414020</xdr:colOff>
      <xdr:row>25</xdr:row>
      <xdr:rowOff>38100</xdr:rowOff>
    </xdr:to>
    <xdr:pic>
      <xdr:nvPicPr>
        <xdr:cNvPr id="2" name="Grafik 1">
          <a:extLst>
            <a:ext uri="{FF2B5EF4-FFF2-40B4-BE49-F238E27FC236}">
              <a16:creationId xmlns:a16="http://schemas.microsoft.com/office/drawing/2014/main" xmlns="" id="{AE27A41A-1EF5-6793-987F-E22A20940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0"/>
          <a:ext cx="8559800" cy="499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518160</xdr:colOff>
      <xdr:row>3</xdr:row>
      <xdr:rowOff>22860</xdr:rowOff>
    </xdr:from>
    <xdr:to>
      <xdr:col>12</xdr:col>
      <xdr:colOff>96520</xdr:colOff>
      <xdr:row>19</xdr:row>
      <xdr:rowOff>68580</xdr:rowOff>
    </xdr:to>
    <xdr:pic>
      <xdr:nvPicPr>
        <xdr:cNvPr id="2" name="Grafik 1">
          <a:extLst>
            <a:ext uri="{FF2B5EF4-FFF2-40B4-BE49-F238E27FC236}">
              <a16:creationId xmlns:a16="http://schemas.microsoft.com/office/drawing/2014/main" xmlns="" id="{1C6A1C2F-DC0B-3A40-BA28-0E81A29A7D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38800" y="617220"/>
          <a:ext cx="4699000" cy="3215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228600</xdr:colOff>
      <xdr:row>0</xdr:row>
      <xdr:rowOff>0</xdr:rowOff>
    </xdr:from>
    <xdr:to>
      <xdr:col>13</xdr:col>
      <xdr:colOff>440002</xdr:colOff>
      <xdr:row>22</xdr:row>
      <xdr:rowOff>152083</xdr:rowOff>
    </xdr:to>
    <xdr:pic>
      <xdr:nvPicPr>
        <xdr:cNvPr id="2" name="Inhaltsplatzhalter 7"/>
        <xdr:cNvPicPr>
          <a:picLocks noGrp="1" noChangeAspect="1"/>
        </xdr:cNvPicPr>
      </xdr:nvPicPr>
      <xdr:blipFill>
        <a:blip xmlns:r="http://schemas.openxmlformats.org/officeDocument/2006/relationships" r:embed="rId1"/>
        <a:stretch>
          <a:fillRect/>
        </a:stretch>
      </xdr:blipFill>
      <xdr:spPr>
        <a:xfrm>
          <a:off x="5349240" y="0"/>
          <a:ext cx="6185482" cy="4525963"/>
        </a:xfrm>
        <a:prstGeom prst="rect">
          <a:avLst/>
        </a:prstGeom>
      </xdr:spPr>
    </xdr:pic>
    <xdr:clientData/>
  </xdr:twoCellAnchor>
  <xdr:twoCellAnchor editAs="oneCell">
    <xdr:from>
      <xdr:col>9</xdr:col>
      <xdr:colOff>411480</xdr:colOff>
      <xdr:row>6</xdr:row>
      <xdr:rowOff>68580</xdr:rowOff>
    </xdr:from>
    <xdr:to>
      <xdr:col>17</xdr:col>
      <xdr:colOff>617830</xdr:colOff>
      <xdr:row>29</xdr:row>
      <xdr:rowOff>390</xdr:rowOff>
    </xdr:to>
    <xdr:pic>
      <xdr:nvPicPr>
        <xdr:cNvPr id="3" name="Grafik 2"/>
        <xdr:cNvPicPr>
          <a:picLocks noChangeAspect="1"/>
        </xdr:cNvPicPr>
      </xdr:nvPicPr>
      <xdr:blipFill>
        <a:blip xmlns:r="http://schemas.openxmlformats.org/officeDocument/2006/relationships" r:embed="rId2"/>
        <a:stretch>
          <a:fillRect/>
        </a:stretch>
      </xdr:blipFill>
      <xdr:spPr>
        <a:xfrm>
          <a:off x="8092440" y="1257300"/>
          <a:ext cx="7033870" cy="4496190"/>
        </a:xfrm>
        <a:prstGeom prst="rect">
          <a:avLst/>
        </a:prstGeom>
      </xdr:spPr>
    </xdr:pic>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bundesfinanzministerium.de/Content/DE/Standardartikel/Themen/Steuern/Steuerschaetzungen_und_Steuereinnahmen/Steuerschaetzung/2023-10-26-ergebnisse-165-sitzung-steuerschaetzung.html"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s://www.netzwerk-steuergerechtigkeit.de/der-weg-zu-einer-gerechten-erbschaftsteuer-reformvorschlag/" TargetMode="External"/><Relationship Id="rId1" Type="http://schemas.openxmlformats.org/officeDocument/2006/relationships/hyperlink" Target="https://www.wirtschaftsdienst.eu/inhalt/jahr/2024/heft/1/beitrag/ruecklaeufige-einnahmen-aus-der-erbschaft-und-schenkungsteuer.html"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undesfinanzministerium.de/Content/DE/Standardartikel/Themen/Steuern/Steuerschaetzungen_und_Steuereinnahmen/2023-06-30-steuereinnahmen-nach-steuerarten-2000-2022_kopie.html"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ftp.zew.de/pub/zew-docs/ZEWKurzexpertisen/ZEW_Kurzexpertise2105.pdf"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destatis.de/DE/Presse/Pressemitteilungen/2023/07/PD23_281_736.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B1" sqref="B1:B1048576"/>
    </sheetView>
  </sheetViews>
  <sheetFormatPr baseColWidth="10" defaultRowHeight="15.6" x14ac:dyDescent="0.3"/>
  <cols>
    <col min="2" max="2" width="3.796875" customWidth="1"/>
    <col min="3" max="3" width="6.69921875" customWidth="1"/>
    <col min="4" max="4" width="31.5" customWidth="1"/>
    <col min="5" max="5" width="23.09765625" customWidth="1"/>
    <col min="6" max="6" width="17.5" customWidth="1"/>
  </cols>
  <sheetData>
    <row r="1" spans="1:7" x14ac:dyDescent="0.3">
      <c r="A1" t="s">
        <v>95</v>
      </c>
      <c r="B1" t="s">
        <v>102</v>
      </c>
      <c r="C1" t="s">
        <v>101</v>
      </c>
      <c r="D1" t="s">
        <v>96</v>
      </c>
      <c r="E1" t="s">
        <v>97</v>
      </c>
      <c r="F1" t="s">
        <v>98</v>
      </c>
      <c r="G1" t="s">
        <v>103</v>
      </c>
    </row>
    <row r="2" spans="1:7" x14ac:dyDescent="0.3">
      <c r="A2" t="s">
        <v>99</v>
      </c>
      <c r="B2">
        <v>1</v>
      </c>
      <c r="C2" s="6" t="str">
        <f>CONCATENATE("T",B2)</f>
        <v>T1</v>
      </c>
      <c r="D2" t="str">
        <f ca="1">INDIRECT($C2&amp;"!B1")</f>
        <v>Steuereinnahmen nach Steuerquellen von 1950  -  2023</v>
      </c>
      <c r="E2" s="130" t="str">
        <f ca="1">INDIRECT($C2&amp;"!B2")</f>
        <v>Eigene Darstellung basierend auf kassenmäßigen Steuereinnahmen, online verfügbar von 2000 bis 2022 unter BMF (2023c). 2023 basierend auf Arbeitskreis Steuerschätzungen (165. Sitzung, Oktober 2023). 1950 bis 1989 ohne DDR.</v>
      </c>
      <c r="F2" t="str">
        <f ca="1">INDIRECT($C2&amp;"!B3")</f>
        <v>Seit 1950 hat sich sowohl das Steuersystem und der Charakter der einzelnen Steuern als auch die Wirtschaftsstruktur wesentlich verändert. Deswegen sind die Zahlen nur beschränkt vergleichbar.</v>
      </c>
      <c r="G2" t="s">
        <v>118</v>
      </c>
    </row>
    <row r="3" spans="1:7" x14ac:dyDescent="0.3">
      <c r="A3" t="s">
        <v>99</v>
      </c>
      <c r="B3">
        <v>2</v>
      </c>
      <c r="C3" s="6" t="str">
        <f t="shared" ref="C3:C7" si="0">CONCATENATE("T",B3)</f>
        <v>T2</v>
      </c>
      <c r="D3" t="str">
        <f t="shared" ref="D3:D20" ca="1" si="1">INDIRECT($C3&amp;"!B1")</f>
        <v>Wahlprogramme der Koalitionsparteien mit großen Unterschieden zu Steuern und Haushalt</v>
      </c>
      <c r="E3" t="str">
        <f t="shared" ref="E3:E20" ca="1" si="2">INDIRECT($C3&amp;"!B2")</f>
        <v>ZEW (2021)</v>
      </c>
      <c r="F3" t="str">
        <f t="shared" ref="F3:F20" ca="1" si="3">INDIRECT($C3&amp;"!B3")</f>
        <v>Änderung des verfügbaren Einkommens durch Vorschläge in den Wahlprogrammen zur Bundestagswahl 2021. Mittelwert aller Haushaltstypen. Unten” = Bruttoeinkommen bis 40.000 Euro; “Mitte” = 40.000 bis 150.000 Euro; “Oben” = 150.000 bis 2 Millionen Euro.</v>
      </c>
    </row>
    <row r="4" spans="1:7" x14ac:dyDescent="0.3">
      <c r="A4" t="s">
        <v>99</v>
      </c>
      <c r="B4">
        <v>3</v>
      </c>
      <c r="C4" s="6" t="str">
        <f t="shared" si="0"/>
        <v>T3</v>
      </c>
      <c r="D4" t="str">
        <f t="shared" ca="1" si="1"/>
        <v>2023 geänderte Steuerregeln belasten Menschen mit niedrigen Einkommen</v>
      </c>
      <c r="E4" t="str">
        <f t="shared" ca="1" si="2"/>
        <v>IW Köln (2024b)</v>
      </c>
      <c r="F4" t="str">
        <f t="shared" ca="1" si="3"/>
        <v>Singlehaushalt. Abweichungen wegen Rundung.</v>
      </c>
    </row>
    <row r="5" spans="1:7" x14ac:dyDescent="0.3">
      <c r="A5" t="s">
        <v>99</v>
      </c>
      <c r="B5">
        <v>4</v>
      </c>
      <c r="C5" s="6" t="str">
        <f t="shared" si="0"/>
        <v>T4</v>
      </c>
      <c r="D5" t="str">
        <f t="shared" ca="1" si="1"/>
        <v>Zehn große Gewerbesteueroasen verursachen einen rechnerischen Verlust von fast 700 Millionen Euro</v>
      </c>
      <c r="E5" t="str">
        <f t="shared" ca="1" si="2"/>
        <v>Eigene Berechnung basierend auf Daten aus den Kommunalhaushalten</v>
      </c>
      <c r="F5" t="str">
        <f t="shared" ca="1" si="3"/>
        <v>Basierend auf einem Durchschnittssteuersatz von 14,12%</v>
      </c>
    </row>
    <row r="6" spans="1:7" x14ac:dyDescent="0.3">
      <c r="A6" t="s">
        <v>99</v>
      </c>
      <c r="B6">
        <v>5</v>
      </c>
      <c r="C6" s="6" t="str">
        <f t="shared" si="0"/>
        <v>T5</v>
      </c>
      <c r="D6" t="str">
        <f t="shared" ca="1" si="1"/>
        <v>Beiträge zur Sozialversicherung sind gedeckelt</v>
      </c>
      <c r="E6" t="str">
        <f t="shared" ca="1" si="2"/>
        <v>Eigene Darstellung</v>
      </c>
      <c r="F6">
        <f t="shared" ca="1" si="3"/>
        <v>0</v>
      </c>
    </row>
    <row r="7" spans="1:7" x14ac:dyDescent="0.3">
      <c r="A7" t="s">
        <v>99</v>
      </c>
      <c r="B7">
        <v>6</v>
      </c>
      <c r="C7" s="6" t="str">
        <f t="shared" si="0"/>
        <v>T6</v>
      </c>
      <c r="D7" t="str">
        <f t="shared" ca="1" si="1"/>
        <v>Übertragungsvolumen und Durchschnittssteuersätze bei Erbschaften und Schenkungen in 2022</v>
      </c>
      <c r="E7" t="str">
        <f t="shared" ca="1" si="2"/>
        <v xml:space="preserve">Quelle: Erbschaft- und Schenkungsteuerstatisitk 2022, eigene Berechnungen </v>
      </c>
      <c r="F7" t="str">
        <f t="shared" ca="1" si="3"/>
        <v>Aufgrund der fehlenden Angaben zu den Steuererlassen, können die Steuersätze ab 20 Mio. Euro nicht ermittelt werden.</v>
      </c>
    </row>
    <row r="8" spans="1:7" x14ac:dyDescent="0.3">
      <c r="A8" t="s">
        <v>100</v>
      </c>
      <c r="B8">
        <v>1</v>
      </c>
      <c r="C8" s="6" t="str">
        <f>CONCATENATE("Abb",B8)</f>
        <v>Abb1</v>
      </c>
      <c r="D8" t="str">
        <f t="shared" ca="1" si="1"/>
        <v>Umfrage zum staatlichen Umgang mit Steuergeldern</v>
      </c>
      <c r="E8" t="str">
        <f t="shared" ca="1" si="2"/>
        <v>Friedrich Ebert Stiftung (2023)</v>
      </c>
      <c r="F8" t="str">
        <f t="shared" ca="1" si="3"/>
        <v>Basis: alle Wahlberechtigten; fehlende Werte: weiß nicht/keine Angabe</v>
      </c>
    </row>
    <row r="9" spans="1:7" x14ac:dyDescent="0.3">
      <c r="A9" t="s">
        <v>100</v>
      </c>
      <c r="B9">
        <v>2</v>
      </c>
      <c r="C9" s="6" t="str">
        <f t="shared" ref="C9:C20" si="4">CONCATENATE("Abb",B9)</f>
        <v>Abb2</v>
      </c>
      <c r="D9" t="str">
        <f t="shared" ca="1" si="1"/>
        <v xml:space="preserve">Anteil der Steuerarten am Gesamtsteueraufkommen in 2023 </v>
      </c>
      <c r="E9" t="str">
        <f t="shared" ca="1" si="2"/>
        <v>Arbeitskreis Steuerschätzungen (165. Sitzung, Oktober 2023)</v>
      </c>
      <c r="F9" t="str">
        <f t="shared" ca="1" si="3"/>
        <v>Legende</v>
      </c>
      <c r="G9" t="s">
        <v>188</v>
      </c>
    </row>
    <row r="10" spans="1:7" x14ac:dyDescent="0.3">
      <c r="A10" t="s">
        <v>100</v>
      </c>
      <c r="B10">
        <v>3</v>
      </c>
      <c r="C10" s="6" t="str">
        <f t="shared" si="4"/>
        <v>Abb3</v>
      </c>
      <c r="D10" t="str">
        <f t="shared" ca="1" si="1"/>
        <v>Belastungsvergleich 1998 vs. 2015: Hohe Einkommen entlastet, einkommensarme Menschen belastet</v>
      </c>
      <c r="E10" t="str">
        <f t="shared" ca="1" si="2"/>
        <v>Bach et al. (2017)</v>
      </c>
      <c r="F10">
        <f t="shared" ca="1" si="3"/>
        <v>0</v>
      </c>
      <c r="G10" t="s">
        <v>187</v>
      </c>
    </row>
    <row r="11" spans="1:7" x14ac:dyDescent="0.3">
      <c r="A11" t="s">
        <v>100</v>
      </c>
      <c r="B11">
        <v>4</v>
      </c>
      <c r="C11" s="6" t="str">
        <f t="shared" si="4"/>
        <v>Abb4</v>
      </c>
      <c r="D11" t="str">
        <f t="shared" ca="1" si="1"/>
        <v>Sehr hohe Einkommen entstehen vor allem aus Vermögen</v>
      </c>
      <c r="E11" t="str">
        <f t="shared" ca="1" si="2"/>
        <v>Eigene Darstellung basierend auf Berechnungen von Stefan Bach (DIW, 2016) und ver.di</v>
      </c>
      <c r="F11">
        <f t="shared" ca="1" si="3"/>
        <v>0</v>
      </c>
      <c r="G11" t="s">
        <v>209</v>
      </c>
    </row>
    <row r="12" spans="1:7" x14ac:dyDescent="0.3">
      <c r="A12" t="s">
        <v>100</v>
      </c>
      <c r="B12">
        <v>5</v>
      </c>
      <c r="C12" s="6" t="str">
        <f t="shared" si="4"/>
        <v>Abb5</v>
      </c>
      <c r="D12" t="str">
        <f t="shared" ca="1" si="1"/>
        <v>Zwei Drittel des Vermögens gehört den reichsten 10 Prozent</v>
      </c>
      <c r="E12" t="str">
        <f t="shared" ca="1" si="2"/>
        <v>Eigene Darstellung basierend Schröder et al (2020) und Böckler (2023)</v>
      </c>
      <c r="F12" t="str">
        <f t="shared" ca="1" si="3"/>
        <v>Zahl der Erwachsenen in Deutschland 2022: 70.107.122.</v>
      </c>
    </row>
    <row r="13" spans="1:7" x14ac:dyDescent="0.3">
      <c r="A13" t="s">
        <v>100</v>
      </c>
      <c r="B13">
        <v>6</v>
      </c>
      <c r="C13" s="6" t="str">
        <f t="shared" si="4"/>
        <v>Abb6</v>
      </c>
      <c r="D13" t="str">
        <f t="shared" ca="1" si="1"/>
        <v>Höchste Vermögensübertragungen mit dem niedrigsten Steuersatz</v>
      </c>
      <c r="E13" t="str">
        <f t="shared" ca="1" si="2"/>
        <v>Erbschaft- und Schenkungsteuerstatistik der Jahre 2011-2021</v>
      </c>
      <c r="F13" t="str">
        <f t="shared" ca="1" si="3"/>
        <v>Für die aktuelle Steuerstatistik für 2022 lässt sich die Auswirkung der Verschonungsbedarfsprüfung noch nicht verlässlich schätzen</v>
      </c>
      <c r="G13" s="130" t="s">
        <v>259</v>
      </c>
    </row>
    <row r="14" spans="1:7" x14ac:dyDescent="0.3">
      <c r="A14" t="s">
        <v>100</v>
      </c>
      <c r="B14">
        <v>7</v>
      </c>
      <c r="C14" s="6" t="str">
        <f t="shared" si="4"/>
        <v>Abb7</v>
      </c>
      <c r="D14" s="88" t="str">
        <f t="shared" ca="1" si="1"/>
        <v>Negativtrend bei den Mitarbeiterzahlen gestopppt</v>
      </c>
      <c r="E14" t="str">
        <f t="shared" ca="1" si="2"/>
        <v>Eigene Darstellung (weitere Details im Online-Annex)</v>
      </c>
      <c r="F14">
        <f t="shared" ca="1" si="3"/>
        <v>0</v>
      </c>
    </row>
    <row r="15" spans="1:7" x14ac:dyDescent="0.3">
      <c r="A15" t="s">
        <v>100</v>
      </c>
      <c r="B15">
        <v>8</v>
      </c>
      <c r="C15" s="6" t="str">
        <f t="shared" si="4"/>
        <v>Abb8</v>
      </c>
      <c r="D15" s="88" t="str">
        <f t="shared" ca="1" si="1"/>
        <v>Anreize im föderalen System</v>
      </c>
      <c r="E15">
        <f t="shared" ca="1" si="2"/>
        <v>0</v>
      </c>
      <c r="F15">
        <f t="shared" ca="1" si="3"/>
        <v>0</v>
      </c>
    </row>
    <row r="16" spans="1:7" x14ac:dyDescent="0.3">
      <c r="A16" t="s">
        <v>100</v>
      </c>
      <c r="B16">
        <v>9</v>
      </c>
      <c r="C16" s="6" t="str">
        <f t="shared" si="4"/>
        <v>Abb9</v>
      </c>
      <c r="D16" s="88" t="str">
        <f t="shared" ca="1" si="1"/>
        <v>Mehrergebnisse</v>
      </c>
      <c r="E16">
        <f t="shared" ca="1" si="2"/>
        <v>0</v>
      </c>
      <c r="F16">
        <f t="shared" ca="1" si="3"/>
        <v>0</v>
      </c>
    </row>
    <row r="17" spans="1:6" x14ac:dyDescent="0.3">
      <c r="A17" t="s">
        <v>100</v>
      </c>
      <c r="B17">
        <v>10</v>
      </c>
      <c r="C17" s="6" t="str">
        <f t="shared" si="4"/>
        <v>Abb10</v>
      </c>
      <c r="D17" s="88" t="str">
        <f t="shared" ca="1" si="1"/>
        <v>Immer weniger Prüfungen bei den Einkommensmillionären</v>
      </c>
      <c r="E17" t="str">
        <f t="shared" ca="1" si="2"/>
        <v>Eigene Darstellung basierend auf kleinen Anfragen zum Steuervollzug</v>
      </c>
      <c r="F17">
        <f t="shared" ca="1" si="3"/>
        <v>0</v>
      </c>
    </row>
    <row r="18" spans="1:6" x14ac:dyDescent="0.3">
      <c r="A18" t="s">
        <v>100</v>
      </c>
      <c r="B18">
        <v>11</v>
      </c>
      <c r="C18" s="6" t="str">
        <f t="shared" si="4"/>
        <v>Abb11</v>
      </c>
      <c r="D18" s="88" t="str">
        <f t="shared" ca="1" si="1"/>
        <v>Cum-Ex: Noch nicht mit der vollen Härte des Gesetzes verfolgt</v>
      </c>
      <c r="E18">
        <f t="shared" ca="1" si="2"/>
        <v>0</v>
      </c>
      <c r="F18">
        <f t="shared" ca="1" si="3"/>
        <v>0</v>
      </c>
    </row>
    <row r="19" spans="1:6" x14ac:dyDescent="0.3">
      <c r="A19" t="s">
        <v>100</v>
      </c>
      <c r="B19">
        <v>12</v>
      </c>
      <c r="C19" s="6" t="str">
        <f t="shared" si="4"/>
        <v>Abb12</v>
      </c>
      <c r="D19" s="88" t="str">
        <f t="shared" ca="1" si="1"/>
        <v>Cum-Cum: Elan schon verflogen?</v>
      </c>
      <c r="E19">
        <f t="shared" ca="1" si="2"/>
        <v>0</v>
      </c>
      <c r="F19">
        <f t="shared" ca="1" si="3"/>
        <v>0</v>
      </c>
    </row>
    <row r="20" spans="1:6" x14ac:dyDescent="0.3">
      <c r="A20" t="s">
        <v>100</v>
      </c>
      <c r="B20">
        <v>13</v>
      </c>
      <c r="C20" s="6" t="str">
        <f t="shared" si="4"/>
        <v>Abb13</v>
      </c>
      <c r="D20" t="str">
        <f t="shared" ca="1" si="1"/>
        <v>Vermögensverteilung global</v>
      </c>
      <c r="E20" t="str">
        <f t="shared" ca="1" si="2"/>
        <v>Credit Suisse</v>
      </c>
      <c r="F20">
        <f t="shared" ca="1" si="3"/>
        <v>0</v>
      </c>
    </row>
  </sheetData>
  <hyperlinks>
    <hyperlink ref="B2" location="'T1'!A1" display="'T1'!A1"/>
    <hyperlink ref="B3" location="'T2'!A1" display="'T2'!A1"/>
    <hyperlink ref="C2" location="'T1'!A1" display="'T1'!A1"/>
    <hyperlink ref="C3" location="'T2'!A1" display="'T2'!A1"/>
    <hyperlink ref="C4" location="'T3'!A1" display="'T3'!A1"/>
    <hyperlink ref="C5" location="'T4'!A1" display="'T4'!A1"/>
    <hyperlink ref="C6" location="'T5'!A1" display="'T5'!A1"/>
    <hyperlink ref="C7" location="'T6'!A1" display="'T6'!A1"/>
    <hyperlink ref="C8" location="'Abb1'!A1" display="'Abb1'!A1"/>
    <hyperlink ref="C9" location="'Abb2'!A1" display="'Abb2'!A1"/>
    <hyperlink ref="C10" location="'Abb3'!A1" display="'Abb3'!A1"/>
    <hyperlink ref="C11" location="'Abb4'!A1" display="'Abb4'!A1"/>
    <hyperlink ref="C12" location="'Abb5'!A1" display="'Abb5'!A1"/>
    <hyperlink ref="C13" location="'Abb6'!A1" display="'Abb6'!A1"/>
    <hyperlink ref="C14" location="'Abb7'!A1" display="'Abb7'!A1"/>
    <hyperlink ref="C15" location="'Abb8'!A1" display="'Abb8'!A1"/>
    <hyperlink ref="C16" location="'Abb9'!A1" display="'Abb9'!A1"/>
    <hyperlink ref="C17" location="'Abb10'!A1" display="'Abb10'!A1"/>
    <hyperlink ref="C18" location="'Abb11'!A1" display="'Abb11'!A1"/>
    <hyperlink ref="C19" location="'Abb12'!A1" display="'Abb12'!A1"/>
    <hyperlink ref="C20" location="'Abb13'!A1" display="'Abb13'!A1"/>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6" sqref="B6"/>
    </sheetView>
  </sheetViews>
  <sheetFormatPr baseColWidth="10" defaultRowHeight="15.6" x14ac:dyDescent="0.3"/>
  <sheetData>
    <row r="1" spans="1:2" x14ac:dyDescent="0.3">
      <c r="A1" s="20" t="s">
        <v>96</v>
      </c>
      <c r="B1" s="2" t="s">
        <v>115</v>
      </c>
    </row>
    <row r="2" spans="1:2" x14ac:dyDescent="0.3">
      <c r="A2" s="20" t="s">
        <v>97</v>
      </c>
      <c r="B2" t="s">
        <v>117</v>
      </c>
    </row>
    <row r="3" spans="1:2" x14ac:dyDescent="0.3">
      <c r="A3" s="20" t="s">
        <v>98</v>
      </c>
      <c r="B3" t="s">
        <v>116</v>
      </c>
    </row>
  </sheetData>
  <pageMargins left="0.7" right="0.7" top="0.78740157499999996" bottom="0.78740157499999996" header="0.3" footer="0.3"/>
  <pageSetup paperSize="9" orientation="portrait" horizontalDpi="4294967293" vertic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B2" sqref="B2"/>
    </sheetView>
  </sheetViews>
  <sheetFormatPr baseColWidth="10" defaultRowHeight="15.6" x14ac:dyDescent="0.3"/>
  <sheetData>
    <row r="1" spans="1:11" x14ac:dyDescent="0.3">
      <c r="A1" s="20" t="s">
        <v>96</v>
      </c>
      <c r="B1" s="30" t="s">
        <v>55</v>
      </c>
    </row>
    <row r="2" spans="1:11" x14ac:dyDescent="0.3">
      <c r="A2" s="20" t="s">
        <v>97</v>
      </c>
      <c r="B2" s="31" t="s">
        <v>182</v>
      </c>
    </row>
    <row r="3" spans="1:11" ht="16.2" thickBot="1" x14ac:dyDescent="0.35">
      <c r="A3" s="20" t="s">
        <v>98</v>
      </c>
      <c r="B3" t="s">
        <v>104</v>
      </c>
    </row>
    <row r="4" spans="1:11" x14ac:dyDescent="0.3">
      <c r="A4" s="11"/>
      <c r="B4" s="82">
        <v>2023</v>
      </c>
      <c r="C4" s="3"/>
      <c r="D4" s="3"/>
      <c r="E4" s="3"/>
      <c r="G4" s="3"/>
      <c r="H4" s="3"/>
      <c r="I4" s="3"/>
      <c r="J4" s="3"/>
      <c r="K4" s="3"/>
    </row>
    <row r="5" spans="1:11" x14ac:dyDescent="0.3">
      <c r="A5" s="83" t="s">
        <v>1</v>
      </c>
      <c r="B5" s="84">
        <v>0.42199999999999999</v>
      </c>
      <c r="C5" s="4"/>
      <c r="D5" s="4"/>
      <c r="E5" s="4"/>
      <c r="G5" s="3"/>
      <c r="H5" s="3"/>
      <c r="I5" s="5"/>
      <c r="J5" s="5"/>
      <c r="K5" s="5"/>
    </row>
    <row r="6" spans="1:11" x14ac:dyDescent="0.3">
      <c r="A6" s="83" t="s">
        <v>3</v>
      </c>
      <c r="B6" s="84">
        <v>0.26800000000000002</v>
      </c>
      <c r="C6" s="4"/>
      <c r="D6" s="4"/>
      <c r="E6" s="4"/>
      <c r="G6" s="3"/>
      <c r="H6" s="3"/>
      <c r="I6" s="5"/>
      <c r="J6" s="5"/>
      <c r="K6" s="5"/>
    </row>
    <row r="7" spans="1:11" x14ac:dyDescent="0.3">
      <c r="A7" s="83" t="s">
        <v>2</v>
      </c>
      <c r="B7" s="84">
        <v>0.26600000000000001</v>
      </c>
      <c r="C7" s="4"/>
      <c r="D7" s="4"/>
      <c r="E7" s="4"/>
      <c r="G7" s="3"/>
      <c r="H7" s="3"/>
      <c r="I7" s="5"/>
      <c r="J7" s="5"/>
      <c r="K7" s="5"/>
    </row>
    <row r="8" spans="1:11" x14ac:dyDescent="0.3">
      <c r="A8" s="83" t="s">
        <v>184</v>
      </c>
      <c r="B8" s="84">
        <v>3.5000000000000003E-2</v>
      </c>
      <c r="C8" s="4"/>
      <c r="D8" s="5"/>
      <c r="E8" s="4"/>
      <c r="G8" s="3"/>
      <c r="H8" s="3"/>
      <c r="I8" s="5"/>
      <c r="J8" s="5"/>
      <c r="K8" s="5"/>
    </row>
    <row r="9" spans="1:11" ht="16.2" thickBot="1" x14ac:dyDescent="0.35">
      <c r="A9" s="85" t="s">
        <v>183</v>
      </c>
      <c r="B9" s="86">
        <v>9.7999999999999997E-3</v>
      </c>
      <c r="C9" s="5"/>
      <c r="D9" s="4"/>
      <c r="E9" s="5"/>
      <c r="G9" s="3"/>
      <c r="H9" s="3"/>
      <c r="I9" s="5"/>
      <c r="J9" s="5"/>
      <c r="K9" s="5"/>
    </row>
    <row r="10" spans="1:11" x14ac:dyDescent="0.3">
      <c r="A10" s="6"/>
    </row>
    <row r="11" spans="1:11" x14ac:dyDescent="0.3">
      <c r="A11" s="3" t="s">
        <v>104</v>
      </c>
      <c r="B11" t="s">
        <v>105</v>
      </c>
    </row>
    <row r="12" spans="1:11" x14ac:dyDescent="0.3">
      <c r="B12" t="s">
        <v>108</v>
      </c>
    </row>
    <row r="13" spans="1:11" x14ac:dyDescent="0.3">
      <c r="B13" t="s">
        <v>106</v>
      </c>
    </row>
    <row r="14" spans="1:11" x14ac:dyDescent="0.3">
      <c r="B14" t="s">
        <v>109</v>
      </c>
    </row>
    <row r="15" spans="1:11" x14ac:dyDescent="0.3">
      <c r="B15" t="s">
        <v>107</v>
      </c>
    </row>
  </sheetData>
  <hyperlinks>
    <hyperlink ref="B2" r:id="rId1" display="https://www.bundesfinanzministerium.de/Content/DE/Standardartikel/Themen/Steuern/Steuerschaetzungen_und_Steuereinnahmen/Steuerschaetzung/2023-10-26-ergebnisse-165-sitzung-steuerschaetzung.html"/>
  </hyperlink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sqref="A1:A3"/>
    </sheetView>
  </sheetViews>
  <sheetFormatPr baseColWidth="10" defaultRowHeight="15.6" x14ac:dyDescent="0.3"/>
  <sheetData>
    <row r="1" spans="1:10" x14ac:dyDescent="0.3">
      <c r="A1" s="20" t="s">
        <v>96</v>
      </c>
      <c r="B1" t="s">
        <v>185</v>
      </c>
    </row>
    <row r="2" spans="1:10" x14ac:dyDescent="0.3">
      <c r="A2" s="20" t="s">
        <v>97</v>
      </c>
      <c r="B2" t="s">
        <v>186</v>
      </c>
    </row>
    <row r="3" spans="1:10" ht="16.2" thickBot="1" x14ac:dyDescent="0.35">
      <c r="A3" s="20" t="s">
        <v>98</v>
      </c>
    </row>
    <row r="4" spans="1:10" ht="27" x14ac:dyDescent="0.3">
      <c r="A4" s="97"/>
      <c r="B4" s="98" t="s">
        <v>66</v>
      </c>
      <c r="C4" s="98" t="s">
        <v>75</v>
      </c>
      <c r="D4" s="99" t="s">
        <v>76</v>
      </c>
    </row>
    <row r="5" spans="1:10" x14ac:dyDescent="0.3">
      <c r="A5" s="100" t="s">
        <v>78</v>
      </c>
      <c r="B5" s="70">
        <f>'Abb3'!E13</f>
        <v>0.1</v>
      </c>
      <c r="C5" s="101">
        <f>'Abb3'!F13</f>
        <v>5.3000000000000007</v>
      </c>
      <c r="D5" s="102">
        <f>'Abb3'!G13</f>
        <v>5.4</v>
      </c>
    </row>
    <row r="6" spans="1:10" x14ac:dyDescent="0.3">
      <c r="A6" s="100" t="s">
        <v>80</v>
      </c>
      <c r="B6" s="70">
        <f>'Abb3'!E17</f>
        <v>-0.9</v>
      </c>
      <c r="C6" s="101">
        <f>'Abb3'!F17</f>
        <v>3.3</v>
      </c>
      <c r="D6" s="102">
        <f>'Abb3'!G17</f>
        <v>2.4</v>
      </c>
    </row>
    <row r="7" spans="1:10" x14ac:dyDescent="0.3">
      <c r="A7" s="100" t="s">
        <v>82</v>
      </c>
      <c r="B7" s="70">
        <f>'Abb3'!E22</f>
        <v>-3.5</v>
      </c>
      <c r="C7" s="70">
        <f>'Abb3'!F22</f>
        <v>1.2000000000000002</v>
      </c>
      <c r="D7" s="103">
        <f>'Abb3'!G22</f>
        <v>-2.2999999999999998</v>
      </c>
    </row>
    <row r="8" spans="1:10" ht="16.2" thickBot="1" x14ac:dyDescent="0.35">
      <c r="A8" s="104" t="s">
        <v>84</v>
      </c>
      <c r="B8" s="105">
        <f>'Abb3'!E23</f>
        <v>-5.3</v>
      </c>
      <c r="C8" s="105">
        <f>'Abb3'!F23</f>
        <v>0.5</v>
      </c>
      <c r="D8" s="69">
        <f>'Abb3'!G23</f>
        <v>-4.8</v>
      </c>
    </row>
    <row r="10" spans="1:10" x14ac:dyDescent="0.3">
      <c r="A10" s="7"/>
      <c r="B10" s="7">
        <v>2015</v>
      </c>
      <c r="C10" s="7">
        <v>2015</v>
      </c>
      <c r="D10" s="7">
        <v>2015</v>
      </c>
      <c r="E10" s="169" t="s">
        <v>210</v>
      </c>
      <c r="F10" s="169"/>
      <c r="G10" s="169"/>
      <c r="H10" s="7">
        <v>1998</v>
      </c>
      <c r="I10" s="7">
        <v>1998</v>
      </c>
      <c r="J10" s="7">
        <v>1998</v>
      </c>
    </row>
    <row r="11" spans="1:10" ht="27" x14ac:dyDescent="0.3">
      <c r="A11" s="8"/>
      <c r="B11" s="8" t="s">
        <v>72</v>
      </c>
      <c r="C11" s="8" t="s">
        <v>73</v>
      </c>
      <c r="D11" s="8" t="s">
        <v>74</v>
      </c>
      <c r="E11" s="8" t="s">
        <v>72</v>
      </c>
      <c r="F11" s="8" t="s">
        <v>73</v>
      </c>
      <c r="G11" s="8" t="s">
        <v>74</v>
      </c>
      <c r="H11" s="8" t="s">
        <v>72</v>
      </c>
      <c r="I11" s="8" t="s">
        <v>73</v>
      </c>
      <c r="J11" s="8" t="s">
        <v>74</v>
      </c>
    </row>
    <row r="12" spans="1:10" x14ac:dyDescent="0.3">
      <c r="A12" s="7" t="s">
        <v>77</v>
      </c>
      <c r="B12" s="9">
        <v>0.3</v>
      </c>
      <c r="C12" s="10">
        <f t="shared" ref="C12:C25" si="0">D12-B12</f>
        <v>24.8</v>
      </c>
      <c r="D12" s="9">
        <v>25.1</v>
      </c>
      <c r="E12" s="7">
        <v>0.1</v>
      </c>
      <c r="F12" s="10">
        <f t="shared" ref="F12:F25" si="1">G12-E12</f>
        <v>6.4</v>
      </c>
      <c r="G12" s="9">
        <v>6.5</v>
      </c>
      <c r="H12" s="10">
        <f t="shared" ref="H12:H25" si="2">B12-E12</f>
        <v>0.19999999999999998</v>
      </c>
      <c r="I12" s="10">
        <f t="shared" ref="I12:I25" si="3">C12-F12</f>
        <v>18.399999999999999</v>
      </c>
      <c r="J12" s="10">
        <f t="shared" ref="J12:J25" si="4">D12-G12</f>
        <v>18.600000000000001</v>
      </c>
    </row>
    <row r="13" spans="1:10" x14ac:dyDescent="0.3">
      <c r="A13" s="7" t="s">
        <v>79</v>
      </c>
      <c r="B13" s="9">
        <v>0.2</v>
      </c>
      <c r="C13" s="10">
        <f t="shared" si="0"/>
        <v>22.900000000000002</v>
      </c>
      <c r="D13" s="9">
        <v>23.1</v>
      </c>
      <c r="E13" s="7">
        <v>0.1</v>
      </c>
      <c r="F13" s="10">
        <f t="shared" si="1"/>
        <v>5.3000000000000007</v>
      </c>
      <c r="G13" s="9">
        <v>5.4</v>
      </c>
      <c r="H13" s="10">
        <f t="shared" si="2"/>
        <v>0.1</v>
      </c>
      <c r="I13" s="10">
        <f t="shared" si="3"/>
        <v>17.600000000000001</v>
      </c>
      <c r="J13" s="10">
        <f t="shared" si="4"/>
        <v>17.700000000000003</v>
      </c>
    </row>
    <row r="14" spans="1:10" x14ac:dyDescent="0.3">
      <c r="A14" s="7" t="s">
        <v>81</v>
      </c>
      <c r="B14" s="9">
        <v>0.4</v>
      </c>
      <c r="C14" s="10">
        <f t="shared" si="0"/>
        <v>18.200000000000003</v>
      </c>
      <c r="D14" s="9">
        <v>18.600000000000001</v>
      </c>
      <c r="E14" s="7">
        <v>-0.2</v>
      </c>
      <c r="F14" s="10">
        <f t="shared" si="1"/>
        <v>3.9000000000000004</v>
      </c>
      <c r="G14" s="9">
        <v>3.7</v>
      </c>
      <c r="H14" s="10">
        <f t="shared" si="2"/>
        <v>0.60000000000000009</v>
      </c>
      <c r="I14" s="10">
        <f t="shared" si="3"/>
        <v>14.300000000000002</v>
      </c>
      <c r="J14" s="10">
        <f t="shared" si="4"/>
        <v>14.900000000000002</v>
      </c>
    </row>
    <row r="15" spans="1:10" x14ac:dyDescent="0.3">
      <c r="A15" s="7" t="s">
        <v>83</v>
      </c>
      <c r="B15" s="9">
        <v>1.4</v>
      </c>
      <c r="C15" s="10">
        <f t="shared" si="0"/>
        <v>16.100000000000001</v>
      </c>
      <c r="D15" s="9">
        <v>17.5</v>
      </c>
      <c r="E15" s="7">
        <v>-0.5</v>
      </c>
      <c r="F15" s="10">
        <f t="shared" si="1"/>
        <v>3.9</v>
      </c>
      <c r="G15" s="9">
        <v>3.4</v>
      </c>
      <c r="H15" s="10">
        <f t="shared" si="2"/>
        <v>1.9</v>
      </c>
      <c r="I15" s="10">
        <f t="shared" si="3"/>
        <v>12.200000000000001</v>
      </c>
      <c r="J15" s="10">
        <f t="shared" si="4"/>
        <v>14.1</v>
      </c>
    </row>
    <row r="16" spans="1:10" x14ac:dyDescent="0.3">
      <c r="A16" s="7" t="s">
        <v>85</v>
      </c>
      <c r="B16" s="9">
        <v>2.5</v>
      </c>
      <c r="C16" s="10">
        <f t="shared" si="0"/>
        <v>15.5</v>
      </c>
      <c r="D16" s="9">
        <v>18</v>
      </c>
      <c r="E16" s="7">
        <v>-0.5</v>
      </c>
      <c r="F16" s="10">
        <f t="shared" si="1"/>
        <v>3.7</v>
      </c>
      <c r="G16" s="9">
        <v>3.2</v>
      </c>
      <c r="H16" s="10">
        <f t="shared" si="2"/>
        <v>3</v>
      </c>
      <c r="I16" s="10">
        <f t="shared" si="3"/>
        <v>11.8</v>
      </c>
      <c r="J16" s="10">
        <f t="shared" si="4"/>
        <v>14.8</v>
      </c>
    </row>
    <row r="17" spans="1:10" x14ac:dyDescent="0.3">
      <c r="A17" s="7" t="s">
        <v>86</v>
      </c>
      <c r="B17" s="9">
        <v>4</v>
      </c>
      <c r="C17" s="10">
        <f t="shared" si="0"/>
        <v>13.8</v>
      </c>
      <c r="D17" s="9">
        <v>17.8</v>
      </c>
      <c r="E17" s="7">
        <v>-0.9</v>
      </c>
      <c r="F17" s="10">
        <f t="shared" si="1"/>
        <v>3.3</v>
      </c>
      <c r="G17" s="9">
        <v>2.4</v>
      </c>
      <c r="H17" s="10">
        <f t="shared" si="2"/>
        <v>4.9000000000000004</v>
      </c>
      <c r="I17" s="10">
        <f t="shared" si="3"/>
        <v>10.5</v>
      </c>
      <c r="J17" s="10">
        <f t="shared" si="4"/>
        <v>15.4</v>
      </c>
    </row>
    <row r="18" spans="1:10" x14ac:dyDescent="0.3">
      <c r="A18" s="7" t="s">
        <v>87</v>
      </c>
      <c r="B18" s="9">
        <v>6.6</v>
      </c>
      <c r="C18" s="10">
        <f t="shared" si="0"/>
        <v>12.500000000000002</v>
      </c>
      <c r="D18" s="9">
        <v>19.100000000000001</v>
      </c>
      <c r="E18" s="7">
        <v>-1.6</v>
      </c>
      <c r="F18" s="10">
        <f t="shared" si="1"/>
        <v>3.1</v>
      </c>
      <c r="G18" s="9">
        <v>1.5</v>
      </c>
      <c r="H18" s="10">
        <f t="shared" si="2"/>
        <v>8.1999999999999993</v>
      </c>
      <c r="I18" s="10">
        <f t="shared" si="3"/>
        <v>9.4000000000000021</v>
      </c>
      <c r="J18" s="10">
        <f t="shared" si="4"/>
        <v>17.600000000000001</v>
      </c>
    </row>
    <row r="19" spans="1:10" x14ac:dyDescent="0.3">
      <c r="A19" s="7" t="s">
        <v>88</v>
      </c>
      <c r="B19" s="9">
        <v>9.1999999999999993</v>
      </c>
      <c r="C19" s="10">
        <f t="shared" si="0"/>
        <v>11.3</v>
      </c>
      <c r="D19" s="9">
        <v>20.5</v>
      </c>
      <c r="E19" s="7">
        <v>-2</v>
      </c>
      <c r="F19" s="10">
        <f t="shared" si="1"/>
        <v>2.9</v>
      </c>
      <c r="G19" s="9">
        <v>0.9</v>
      </c>
      <c r="H19" s="10">
        <f t="shared" si="2"/>
        <v>11.2</v>
      </c>
      <c r="I19" s="10">
        <f t="shared" si="3"/>
        <v>8.4</v>
      </c>
      <c r="J19" s="10">
        <f t="shared" si="4"/>
        <v>19.600000000000001</v>
      </c>
    </row>
    <row r="20" spans="1:10" x14ac:dyDescent="0.3">
      <c r="A20" s="7" t="s">
        <v>89</v>
      </c>
      <c r="B20" s="9">
        <v>11.8</v>
      </c>
      <c r="C20" s="10">
        <f t="shared" si="0"/>
        <v>10.7</v>
      </c>
      <c r="D20" s="9">
        <v>22.5</v>
      </c>
      <c r="E20" s="7">
        <v>-3.1</v>
      </c>
      <c r="F20" s="10">
        <f t="shared" si="1"/>
        <v>2.5</v>
      </c>
      <c r="G20" s="9">
        <v>-0.6</v>
      </c>
      <c r="H20" s="10">
        <f t="shared" si="2"/>
        <v>14.9</v>
      </c>
      <c r="I20" s="10">
        <f t="shared" si="3"/>
        <v>8.1999999999999993</v>
      </c>
      <c r="J20" s="10">
        <f t="shared" si="4"/>
        <v>23.1</v>
      </c>
    </row>
    <row r="21" spans="1:10" x14ac:dyDescent="0.3">
      <c r="A21" s="7" t="s">
        <v>90</v>
      </c>
      <c r="B21" s="9">
        <v>14.8</v>
      </c>
      <c r="C21" s="10">
        <f t="shared" si="0"/>
        <v>9.3999999999999986</v>
      </c>
      <c r="D21" s="9">
        <v>24.2</v>
      </c>
      <c r="E21" s="7">
        <v>-2.5</v>
      </c>
      <c r="F21" s="10">
        <f t="shared" si="1"/>
        <v>2.2000000000000002</v>
      </c>
      <c r="G21" s="9">
        <v>-0.3</v>
      </c>
      <c r="H21" s="10">
        <f t="shared" si="2"/>
        <v>17.3</v>
      </c>
      <c r="I21" s="10">
        <f t="shared" si="3"/>
        <v>7.1999999999999984</v>
      </c>
      <c r="J21" s="10">
        <f t="shared" si="4"/>
        <v>24.5</v>
      </c>
    </row>
    <row r="22" spans="1:10" x14ac:dyDescent="0.3">
      <c r="A22" s="7" t="s">
        <v>91</v>
      </c>
      <c r="B22" s="9">
        <v>24.6</v>
      </c>
      <c r="C22" s="10">
        <f t="shared" si="0"/>
        <v>6.5999999999999979</v>
      </c>
      <c r="D22" s="9">
        <v>31.2</v>
      </c>
      <c r="E22" s="7">
        <v>-3.5</v>
      </c>
      <c r="F22" s="10">
        <f t="shared" si="1"/>
        <v>1.2000000000000002</v>
      </c>
      <c r="G22" s="9">
        <v>-2.2999999999999998</v>
      </c>
      <c r="H22" s="10">
        <f t="shared" si="2"/>
        <v>28.1</v>
      </c>
      <c r="I22" s="10">
        <f t="shared" si="3"/>
        <v>5.3999999999999977</v>
      </c>
      <c r="J22" s="10">
        <f t="shared" si="4"/>
        <v>33.5</v>
      </c>
    </row>
    <row r="23" spans="1:10" x14ac:dyDescent="0.3">
      <c r="A23" s="7" t="s">
        <v>92</v>
      </c>
      <c r="B23" s="9">
        <v>34.799999999999997</v>
      </c>
      <c r="C23" s="10">
        <f t="shared" si="0"/>
        <v>4.8000000000000043</v>
      </c>
      <c r="D23" s="9">
        <v>39.6</v>
      </c>
      <c r="E23" s="7">
        <v>-5.3</v>
      </c>
      <c r="F23" s="10">
        <f t="shared" si="1"/>
        <v>0.5</v>
      </c>
      <c r="G23" s="9">
        <v>-4.8</v>
      </c>
      <c r="H23" s="10">
        <f t="shared" si="2"/>
        <v>40.099999999999994</v>
      </c>
      <c r="I23" s="10">
        <f t="shared" si="3"/>
        <v>4.3000000000000043</v>
      </c>
      <c r="J23" s="10">
        <f t="shared" si="4"/>
        <v>44.4</v>
      </c>
    </row>
    <row r="24" spans="1:10" x14ac:dyDescent="0.3">
      <c r="A24" s="7" t="s">
        <v>93</v>
      </c>
      <c r="B24" s="9">
        <v>38.1</v>
      </c>
      <c r="C24" s="10">
        <f t="shared" si="0"/>
        <v>4.1000000000000014</v>
      </c>
      <c r="D24" s="9">
        <v>42.2</v>
      </c>
      <c r="E24" s="7">
        <v>-4.3</v>
      </c>
      <c r="F24" s="10">
        <f t="shared" si="1"/>
        <v>0.20000000000000018</v>
      </c>
      <c r="G24" s="9">
        <v>-4.0999999999999996</v>
      </c>
      <c r="H24" s="10">
        <f t="shared" si="2"/>
        <v>42.4</v>
      </c>
      <c r="I24" s="10">
        <f t="shared" si="3"/>
        <v>3.9000000000000012</v>
      </c>
      <c r="J24" s="10">
        <f t="shared" si="4"/>
        <v>46.300000000000004</v>
      </c>
    </row>
    <row r="25" spans="1:10" x14ac:dyDescent="0.3">
      <c r="A25" s="7" t="s">
        <v>94</v>
      </c>
      <c r="B25" s="9">
        <v>13.4</v>
      </c>
      <c r="C25" s="10">
        <f t="shared" si="0"/>
        <v>10.700000000000001</v>
      </c>
      <c r="D25" s="9">
        <v>24.1</v>
      </c>
      <c r="E25" s="7">
        <v>-2.2999999999999998</v>
      </c>
      <c r="F25" s="10">
        <f t="shared" si="1"/>
        <v>2.4</v>
      </c>
      <c r="G25" s="9">
        <v>0.1</v>
      </c>
      <c r="H25" s="10">
        <f t="shared" si="2"/>
        <v>15.7</v>
      </c>
      <c r="I25" s="10">
        <f t="shared" si="3"/>
        <v>8.3000000000000007</v>
      </c>
      <c r="J25" s="10">
        <f t="shared" si="4"/>
        <v>24</v>
      </c>
    </row>
  </sheetData>
  <mergeCells count="1">
    <mergeCell ref="E10:G10"/>
  </mergeCell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0"/>
  <sheetViews>
    <sheetView workbookViewId="0">
      <selection sqref="A1:G42"/>
    </sheetView>
  </sheetViews>
  <sheetFormatPr baseColWidth="10" defaultRowHeight="15.6" x14ac:dyDescent="0.3"/>
  <sheetData>
    <row r="1" spans="1:15" x14ac:dyDescent="0.3">
      <c r="A1" s="20" t="s">
        <v>96</v>
      </c>
      <c r="B1" t="s">
        <v>235</v>
      </c>
    </row>
    <row r="2" spans="1:15" x14ac:dyDescent="0.3">
      <c r="A2" s="20" t="s">
        <v>97</v>
      </c>
      <c r="B2" t="s">
        <v>234</v>
      </c>
      <c r="H2" s="7"/>
      <c r="I2" s="7"/>
      <c r="J2" s="7"/>
      <c r="K2" s="7"/>
      <c r="L2" s="7"/>
      <c r="M2" s="7"/>
      <c r="N2" s="7"/>
      <c r="O2" s="7"/>
    </row>
    <row r="3" spans="1:15" ht="16.2" thickBot="1" x14ac:dyDescent="0.35">
      <c r="A3" s="20" t="s">
        <v>98</v>
      </c>
      <c r="H3" s="7"/>
      <c r="I3" s="7"/>
      <c r="J3" s="7"/>
      <c r="K3" s="7"/>
      <c r="L3" s="7"/>
      <c r="M3" s="7"/>
      <c r="N3" s="7"/>
      <c r="O3" s="7"/>
    </row>
    <row r="4" spans="1:15" x14ac:dyDescent="0.3">
      <c r="A4" s="111"/>
      <c r="B4" s="112" t="s">
        <v>211</v>
      </c>
      <c r="C4" s="112" t="s">
        <v>212</v>
      </c>
      <c r="D4" s="113" t="s">
        <v>213</v>
      </c>
      <c r="E4" s="106"/>
      <c r="F4" s="106"/>
      <c r="K4" s="87"/>
    </row>
    <row r="5" spans="1:15" x14ac:dyDescent="0.3">
      <c r="A5" s="114" t="s">
        <v>214</v>
      </c>
      <c r="B5" s="107">
        <f>AVERAGE(B34:B38)</f>
        <v>574.50383869515576</v>
      </c>
      <c r="C5" s="107">
        <f>AVERAGE(C34:C38)</f>
        <v>730.50695745665882</v>
      </c>
      <c r="D5" s="115">
        <f>AVERAGE(D34:D38)</f>
        <v>186.39404687831347</v>
      </c>
      <c r="E5" s="106"/>
      <c r="F5" s="106"/>
    </row>
    <row r="6" spans="1:15" x14ac:dyDescent="0.3">
      <c r="A6" s="114" t="s">
        <v>215</v>
      </c>
      <c r="B6" s="107">
        <f>AVERAGE(B39:B42)</f>
        <v>2492.2034738060129</v>
      </c>
      <c r="C6" s="107">
        <f>AVERAGE(C39:C42)</f>
        <v>560.58429707226196</v>
      </c>
      <c r="D6" s="115">
        <f>AVERAGE(D39:D42)</f>
        <v>420.26690194635898</v>
      </c>
      <c r="E6" s="106"/>
      <c r="F6" s="106"/>
    </row>
    <row r="7" spans="1:15" x14ac:dyDescent="0.3">
      <c r="A7" s="116" t="s">
        <v>216</v>
      </c>
      <c r="B7" s="107">
        <v>5040.8808032352381</v>
      </c>
      <c r="C7" s="107">
        <v>362.38929465023256</v>
      </c>
      <c r="D7" s="115">
        <v>926.28269148160803</v>
      </c>
      <c r="E7" s="106"/>
      <c r="F7" s="106"/>
    </row>
    <row r="8" spans="1:15" x14ac:dyDescent="0.3">
      <c r="A8" s="116" t="s">
        <v>217</v>
      </c>
      <c r="B8" s="107">
        <v>6495.4544369947853</v>
      </c>
      <c r="C8" s="107">
        <v>393.1931904947109</v>
      </c>
      <c r="D8" s="115">
        <v>2092.3697587262864</v>
      </c>
      <c r="E8" s="106"/>
      <c r="F8" s="106"/>
    </row>
    <row r="9" spans="1:15" x14ac:dyDescent="0.3">
      <c r="A9" s="117" t="s">
        <v>218</v>
      </c>
      <c r="B9" s="107">
        <v>8181.0858822653208</v>
      </c>
      <c r="C9" s="107">
        <v>570.87160190217276</v>
      </c>
      <c r="D9" s="115">
        <v>6478.6664356197753</v>
      </c>
      <c r="E9" s="106"/>
      <c r="F9" s="106"/>
    </row>
    <row r="10" spans="1:15" x14ac:dyDescent="0.3">
      <c r="A10" s="117" t="s">
        <v>219</v>
      </c>
      <c r="B10" s="107">
        <v>10659.277662305256</v>
      </c>
      <c r="C10" s="107">
        <v>747.75361082261247</v>
      </c>
      <c r="D10" s="115">
        <v>14869.711228823437</v>
      </c>
      <c r="E10" s="106"/>
      <c r="F10" s="106"/>
    </row>
    <row r="11" spans="1:15" ht="16.2" thickBot="1" x14ac:dyDescent="0.35">
      <c r="A11" s="118" t="s">
        <v>220</v>
      </c>
      <c r="B11" s="119">
        <v>23039.072058770202</v>
      </c>
      <c r="C11" s="119">
        <v>1150.3984178728997</v>
      </c>
      <c r="D11" s="120">
        <f>D27-90000</f>
        <v>27412.638898356905</v>
      </c>
      <c r="E11" s="106"/>
      <c r="F11" s="106"/>
    </row>
    <row r="12" spans="1:15" x14ac:dyDescent="0.3">
      <c r="A12" s="106"/>
      <c r="B12" s="106"/>
      <c r="C12" s="106"/>
      <c r="D12" s="106"/>
      <c r="E12" s="106"/>
      <c r="F12" s="106"/>
    </row>
    <row r="13" spans="1:15" x14ac:dyDescent="0.3">
      <c r="A13" s="106"/>
      <c r="B13" s="106" t="s">
        <v>211</v>
      </c>
      <c r="C13" s="106" t="s">
        <v>212</v>
      </c>
      <c r="D13" s="106" t="s">
        <v>213</v>
      </c>
      <c r="E13" s="106" t="s">
        <v>94</v>
      </c>
      <c r="F13" s="106"/>
      <c r="J13" s="90"/>
    </row>
    <row r="14" spans="1:15" x14ac:dyDescent="0.3">
      <c r="A14" s="108" t="s">
        <v>221</v>
      </c>
      <c r="B14" s="106">
        <v>91.844655741661427</v>
      </c>
      <c r="C14" s="106">
        <v>604.65778429901411</v>
      </c>
      <c r="D14" s="106">
        <v>87.29027372534523</v>
      </c>
      <c r="E14" s="106">
        <v>783.79271376602082</v>
      </c>
      <c r="F14" s="106">
        <f t="shared" ref="F14:F27" si="0">D14/E14</f>
        <v>0.11136908036045265</v>
      </c>
    </row>
    <row r="15" spans="1:15" x14ac:dyDescent="0.3">
      <c r="A15" s="108" t="s">
        <v>222</v>
      </c>
      <c r="B15" s="106">
        <v>316.02077620799076</v>
      </c>
      <c r="C15" s="106">
        <v>689.72790449920876</v>
      </c>
      <c r="D15" s="106">
        <v>143.4079951464802</v>
      </c>
      <c r="E15" s="106">
        <v>1149.1566758536796</v>
      </c>
      <c r="F15" s="106">
        <f t="shared" si="0"/>
        <v>0.12479411916564467</v>
      </c>
    </row>
    <row r="16" spans="1:15" x14ac:dyDescent="0.3">
      <c r="A16" s="108" t="s">
        <v>223</v>
      </c>
      <c r="B16" s="106">
        <v>527.22351646804566</v>
      </c>
      <c r="C16" s="106">
        <v>797.78552165733129</v>
      </c>
      <c r="D16" s="106">
        <v>176.35045999199627</v>
      </c>
      <c r="E16" s="106">
        <v>1501.3594981173728</v>
      </c>
      <c r="F16" s="106">
        <f t="shared" si="0"/>
        <v>0.11746051509523911</v>
      </c>
    </row>
    <row r="17" spans="1:15" x14ac:dyDescent="0.3">
      <c r="A17" s="108" t="s">
        <v>224</v>
      </c>
      <c r="B17" s="106">
        <v>827.95270048862233</v>
      </c>
      <c r="C17" s="106">
        <v>781.65444351553651</v>
      </c>
      <c r="D17" s="106">
        <v>226.19064519169766</v>
      </c>
      <c r="E17" s="106">
        <v>1835.7977891958565</v>
      </c>
      <c r="F17" s="106">
        <f t="shared" si="0"/>
        <v>0.12321108921847926</v>
      </c>
    </row>
    <row r="18" spans="1:15" x14ac:dyDescent="0.3">
      <c r="A18" s="108" t="s">
        <v>225</v>
      </c>
      <c r="B18" s="106">
        <v>1109.477544569459</v>
      </c>
      <c r="C18" s="106">
        <v>778.70913331220333</v>
      </c>
      <c r="D18" s="106">
        <v>298.73086033604801</v>
      </c>
      <c r="E18" s="106">
        <v>2186.9175382177104</v>
      </c>
      <c r="F18" s="106">
        <f t="shared" si="0"/>
        <v>0.13659905100011546</v>
      </c>
    </row>
    <row r="19" spans="1:15" x14ac:dyDescent="0.3">
      <c r="A19" s="108" t="s">
        <v>226</v>
      </c>
      <c r="B19" s="106">
        <v>1609.1885266916038</v>
      </c>
      <c r="C19" s="106">
        <v>628.91117786435495</v>
      </c>
      <c r="D19" s="106">
        <v>352.32967422100319</v>
      </c>
      <c r="E19" s="106">
        <v>2590.429378776962</v>
      </c>
      <c r="F19" s="106">
        <f t="shared" si="0"/>
        <v>0.13601207471919236</v>
      </c>
    </row>
    <row r="20" spans="1:15" x14ac:dyDescent="0.3">
      <c r="A20" s="108" t="s">
        <v>227</v>
      </c>
      <c r="B20" s="106">
        <v>2083.6707057908939</v>
      </c>
      <c r="C20" s="106">
        <v>633.49194598327949</v>
      </c>
      <c r="D20" s="106">
        <v>336.83691998390606</v>
      </c>
      <c r="E20" s="106">
        <v>3053.9995717580796</v>
      </c>
      <c r="F20" s="106">
        <f t="shared" si="0"/>
        <v>0.11029370242838671</v>
      </c>
      <c r="H20" s="7"/>
      <c r="I20" s="7"/>
      <c r="J20" s="7"/>
      <c r="K20" s="7"/>
      <c r="L20" s="7"/>
      <c r="M20" s="7"/>
      <c r="N20" s="7"/>
      <c r="O20" s="7"/>
    </row>
    <row r="21" spans="1:15" x14ac:dyDescent="0.3">
      <c r="A21" s="108" t="s">
        <v>228</v>
      </c>
      <c r="B21" s="106">
        <v>2729.349280617259</v>
      </c>
      <c r="C21" s="106">
        <v>516.6375051331255</v>
      </c>
      <c r="D21" s="106">
        <v>427.36642632261442</v>
      </c>
      <c r="E21" s="106">
        <v>3673.3532120729992</v>
      </c>
      <c r="F21" s="106">
        <f t="shared" si="0"/>
        <v>0.11634231767258692</v>
      </c>
      <c r="H21" s="7"/>
      <c r="I21" s="7"/>
      <c r="J21" s="7"/>
      <c r="K21" s="7"/>
      <c r="L21" s="7"/>
      <c r="M21" s="7"/>
      <c r="N21" s="7"/>
      <c r="O21" s="7"/>
    </row>
    <row r="22" spans="1:15" x14ac:dyDescent="0.3">
      <c r="A22" s="108" t="s">
        <v>229</v>
      </c>
      <c r="B22" s="106">
        <v>3546.6053821242949</v>
      </c>
      <c r="C22" s="106">
        <v>463.2965593082875</v>
      </c>
      <c r="D22" s="106">
        <v>564.53458725791222</v>
      </c>
      <c r="E22" s="106">
        <v>4574.4365286904949</v>
      </c>
      <c r="F22" s="106">
        <f t="shared" si="0"/>
        <v>0.12341073785092373</v>
      </c>
      <c r="H22" s="7"/>
      <c r="I22" s="7"/>
      <c r="J22" s="7"/>
      <c r="K22" s="7"/>
      <c r="L22" s="7"/>
      <c r="M22" s="7"/>
      <c r="N22" s="7"/>
      <c r="O22" s="7"/>
    </row>
    <row r="23" spans="1:15" x14ac:dyDescent="0.3">
      <c r="A23" s="109" t="s">
        <v>216</v>
      </c>
      <c r="B23" s="106">
        <v>5040.8808032352381</v>
      </c>
      <c r="C23" s="106">
        <v>362.38929465023256</v>
      </c>
      <c r="D23" s="106">
        <v>926.28269148160803</v>
      </c>
      <c r="E23" s="106">
        <v>6329.5527893670787</v>
      </c>
      <c r="F23" s="106">
        <f t="shared" si="0"/>
        <v>0.14634251775854631</v>
      </c>
      <c r="H23" s="7"/>
      <c r="I23" s="7"/>
      <c r="J23" s="7"/>
      <c r="K23" s="7"/>
      <c r="L23" s="7"/>
      <c r="M23" s="7"/>
      <c r="N23" s="7"/>
      <c r="O23" s="7"/>
    </row>
    <row r="24" spans="1:15" x14ac:dyDescent="0.3">
      <c r="A24" s="109" t="s">
        <v>217</v>
      </c>
      <c r="B24" s="106">
        <v>6495.4544369947853</v>
      </c>
      <c r="C24" s="106">
        <v>393.1931904947109</v>
      </c>
      <c r="D24" s="106">
        <v>2092.3697587262864</v>
      </c>
      <c r="E24" s="106">
        <v>8981.0173862157826</v>
      </c>
      <c r="F24" s="106">
        <f t="shared" si="0"/>
        <v>0.23297691884414909</v>
      </c>
      <c r="H24" s="7"/>
      <c r="I24" s="7"/>
      <c r="J24" s="7"/>
      <c r="K24" s="7"/>
      <c r="L24" s="7"/>
      <c r="M24" s="7"/>
      <c r="N24" s="7"/>
      <c r="O24" s="7"/>
    </row>
    <row r="25" spans="1:15" x14ac:dyDescent="0.3">
      <c r="A25" s="110" t="s">
        <v>218</v>
      </c>
      <c r="B25" s="106">
        <v>8181.0858822653208</v>
      </c>
      <c r="C25" s="106">
        <v>570.87160190217276</v>
      </c>
      <c r="D25" s="106">
        <v>6478.6664356197753</v>
      </c>
      <c r="E25" s="106">
        <v>15230.623919787271</v>
      </c>
      <c r="F25" s="106">
        <f t="shared" si="0"/>
        <v>0.42537104650078339</v>
      </c>
      <c r="H25" s="7"/>
      <c r="I25" s="7"/>
      <c r="J25" s="7"/>
      <c r="K25" s="7"/>
      <c r="L25" s="7"/>
      <c r="M25" s="7"/>
      <c r="N25" s="7"/>
      <c r="O25" s="7"/>
    </row>
    <row r="26" spans="1:15" x14ac:dyDescent="0.3">
      <c r="A26" s="110" t="s">
        <v>219</v>
      </c>
      <c r="B26" s="106">
        <v>10659.277662305256</v>
      </c>
      <c r="C26" s="106">
        <v>747.75361082261247</v>
      </c>
      <c r="D26" s="106">
        <v>14869.711228823437</v>
      </c>
      <c r="E26" s="106">
        <v>26276.742501951307</v>
      </c>
      <c r="F26" s="106">
        <f t="shared" si="0"/>
        <v>0.56588868379401347</v>
      </c>
      <c r="H26" s="7"/>
      <c r="I26" s="7"/>
      <c r="J26" s="7"/>
      <c r="K26" s="7"/>
      <c r="L26" s="7"/>
      <c r="M26" s="7"/>
      <c r="N26" s="7"/>
      <c r="O26" s="7"/>
    </row>
    <row r="27" spans="1:15" x14ac:dyDescent="0.3">
      <c r="A27" s="110" t="s">
        <v>220</v>
      </c>
      <c r="B27" s="106">
        <v>23039.072058770202</v>
      </c>
      <c r="C27" s="106">
        <v>1150.3984178728997</v>
      </c>
      <c r="D27" s="106">
        <v>117412.6388983569</v>
      </c>
      <c r="E27" s="106">
        <v>141602.109375</v>
      </c>
      <c r="F27" s="106">
        <f t="shared" si="0"/>
        <v>0.82917295100044763</v>
      </c>
      <c r="H27" s="7"/>
      <c r="I27" s="7"/>
      <c r="J27" s="7"/>
      <c r="K27" s="7"/>
      <c r="L27" s="7"/>
      <c r="M27" s="7"/>
      <c r="N27" s="7"/>
      <c r="O27" s="7"/>
    </row>
    <row r="28" spans="1:15" x14ac:dyDescent="0.3">
      <c r="A28" s="109" t="s">
        <v>230</v>
      </c>
      <c r="B28" s="106">
        <v>1910.3128910581818</v>
      </c>
      <c r="C28" s="106">
        <v>631.57502122041103</v>
      </c>
      <c r="D28" s="106">
        <v>594.8148249988426</v>
      </c>
      <c r="E28" s="106">
        <v>3136.702737277436</v>
      </c>
      <c r="F28" s="106"/>
      <c r="H28" s="7"/>
      <c r="I28" s="7"/>
      <c r="J28" s="7"/>
      <c r="K28" s="7"/>
      <c r="L28" s="7"/>
      <c r="M28" s="7"/>
      <c r="N28" s="7"/>
      <c r="O28" s="7"/>
    </row>
    <row r="29" spans="1:15" x14ac:dyDescent="0.3">
      <c r="A29" s="108" t="s">
        <v>231</v>
      </c>
      <c r="B29" s="106">
        <v>6072.306092573107</v>
      </c>
      <c r="C29" s="106">
        <v>401.33937833774871</v>
      </c>
      <c r="D29" s="106">
        <v>3214.7091067662818</v>
      </c>
      <c r="E29" s="106">
        <v>9688.3545776771371</v>
      </c>
      <c r="F29" s="106"/>
      <c r="H29" s="7"/>
      <c r="I29" s="7"/>
      <c r="J29" s="7"/>
      <c r="K29" s="7"/>
      <c r="L29" s="7"/>
      <c r="M29" s="7"/>
      <c r="N29" s="7"/>
      <c r="O29" s="7"/>
    </row>
    <row r="30" spans="1:15" x14ac:dyDescent="0.3">
      <c r="A30" s="110" t="s">
        <v>232</v>
      </c>
      <c r="B30" s="106">
        <v>10673.815420780995</v>
      </c>
      <c r="C30" s="106">
        <v>702.01451801726478</v>
      </c>
      <c r="D30" s="106">
        <v>20659.448225337786</v>
      </c>
      <c r="E30" s="106">
        <v>32035.278164136045</v>
      </c>
      <c r="F30" s="106"/>
      <c r="H30" s="7"/>
      <c r="I30" s="7"/>
      <c r="J30" s="7"/>
      <c r="K30" s="7"/>
      <c r="L30" s="7"/>
      <c r="M30" s="7"/>
      <c r="N30" s="7"/>
      <c r="O30" s="7"/>
    </row>
    <row r="31" spans="1:15" x14ac:dyDescent="0.3">
      <c r="A31" s="109" t="s">
        <v>233</v>
      </c>
      <c r="B31" s="106">
        <v>62.019927258534928</v>
      </c>
      <c r="C31" s="106">
        <v>527.65648233438981</v>
      </c>
      <c r="D31" s="106">
        <v>95.821497458162582</v>
      </c>
      <c r="E31" s="106">
        <v>685.49790705108728</v>
      </c>
      <c r="F31" s="106"/>
      <c r="H31" s="7"/>
      <c r="I31" s="7"/>
      <c r="J31" s="7"/>
      <c r="K31" s="7"/>
      <c r="L31" s="7"/>
      <c r="M31" s="7"/>
      <c r="N31" s="7"/>
      <c r="O31" s="7"/>
    </row>
    <row r="32" spans="1:15" x14ac:dyDescent="0.3">
      <c r="A32" s="106"/>
      <c r="B32" s="106"/>
      <c r="C32" s="106"/>
      <c r="D32" s="106"/>
      <c r="E32" s="106"/>
      <c r="F32" s="106"/>
      <c r="H32" s="7"/>
      <c r="I32" s="7"/>
      <c r="J32" s="7"/>
      <c r="K32" s="7"/>
      <c r="L32" s="7"/>
      <c r="M32" s="7"/>
      <c r="N32" s="7"/>
      <c r="O32" s="7"/>
    </row>
    <row r="33" spans="1:15" x14ac:dyDescent="0.3">
      <c r="A33" s="106"/>
      <c r="B33" s="106" t="s">
        <v>211</v>
      </c>
      <c r="C33" s="106" t="s">
        <v>212</v>
      </c>
      <c r="D33" s="106" t="s">
        <v>213</v>
      </c>
      <c r="E33" s="106"/>
      <c r="F33" s="106"/>
      <c r="H33" s="7"/>
      <c r="I33" s="7"/>
      <c r="J33" s="7"/>
      <c r="K33" s="7"/>
      <c r="L33" s="7"/>
      <c r="M33" s="7"/>
      <c r="N33" s="7"/>
      <c r="O33" s="7"/>
    </row>
    <row r="34" spans="1:15" x14ac:dyDescent="0.3">
      <c r="A34" s="108" t="s">
        <v>221</v>
      </c>
      <c r="B34" s="106">
        <v>91.844655741661427</v>
      </c>
      <c r="C34" s="106">
        <v>604.65778429901411</v>
      </c>
      <c r="D34" s="106">
        <v>87.29027372534523</v>
      </c>
      <c r="E34" s="106"/>
      <c r="F34" s="106"/>
      <c r="H34" s="7"/>
      <c r="I34" s="7"/>
      <c r="J34" s="7"/>
      <c r="K34" s="7"/>
      <c r="L34" s="7"/>
      <c r="M34" s="7"/>
      <c r="N34" s="7"/>
      <c r="O34" s="7"/>
    </row>
    <row r="35" spans="1:15" x14ac:dyDescent="0.3">
      <c r="A35" s="108" t="s">
        <v>222</v>
      </c>
      <c r="B35" s="106">
        <v>316.02077620799076</v>
      </c>
      <c r="C35" s="106">
        <v>689.72790449920876</v>
      </c>
      <c r="D35" s="106">
        <v>143.4079951464802</v>
      </c>
      <c r="E35" s="106"/>
      <c r="F35" s="106"/>
      <c r="H35" s="7"/>
      <c r="I35" s="7"/>
      <c r="J35" s="7"/>
      <c r="K35" s="7"/>
      <c r="L35" s="7"/>
      <c r="M35" s="7"/>
      <c r="N35" s="7"/>
      <c r="O35" s="7"/>
    </row>
    <row r="36" spans="1:15" x14ac:dyDescent="0.3">
      <c r="A36" s="108" t="s">
        <v>223</v>
      </c>
      <c r="B36" s="106">
        <v>527.22351646804566</v>
      </c>
      <c r="C36" s="106">
        <v>797.78552165733129</v>
      </c>
      <c r="D36" s="106">
        <v>176.35045999199627</v>
      </c>
      <c r="E36" s="106"/>
      <c r="F36" s="106"/>
      <c r="H36" s="7"/>
      <c r="I36" s="7"/>
      <c r="J36" s="7"/>
      <c r="K36" s="7"/>
      <c r="L36" s="7"/>
      <c r="M36" s="7"/>
      <c r="N36" s="7"/>
      <c r="O36" s="7"/>
    </row>
    <row r="37" spans="1:15" x14ac:dyDescent="0.3">
      <c r="A37" s="108" t="s">
        <v>224</v>
      </c>
      <c r="B37" s="106">
        <v>827.95270048862233</v>
      </c>
      <c r="C37" s="106">
        <v>781.65444351553651</v>
      </c>
      <c r="D37" s="106">
        <v>226.19064519169766</v>
      </c>
      <c r="E37" s="106"/>
      <c r="F37" s="106"/>
      <c r="H37" s="7"/>
      <c r="I37" s="7"/>
      <c r="J37" s="7"/>
      <c r="K37" s="7"/>
      <c r="L37" s="7"/>
      <c r="M37" s="7"/>
      <c r="N37" s="7"/>
      <c r="O37" s="7"/>
    </row>
    <row r="38" spans="1:15" x14ac:dyDescent="0.3">
      <c r="A38" s="108" t="s">
        <v>225</v>
      </c>
      <c r="B38" s="106">
        <v>1109.477544569459</v>
      </c>
      <c r="C38" s="106">
        <v>778.70913331220333</v>
      </c>
      <c r="D38" s="106">
        <v>298.73086033604801</v>
      </c>
      <c r="E38" s="106"/>
      <c r="F38" s="106"/>
      <c r="H38" s="7"/>
      <c r="I38" s="7"/>
      <c r="J38" s="7"/>
      <c r="K38" s="7"/>
      <c r="L38" s="7"/>
      <c r="M38" s="7"/>
      <c r="N38" s="7"/>
      <c r="O38" s="7"/>
    </row>
    <row r="39" spans="1:15" x14ac:dyDescent="0.3">
      <c r="A39" s="108" t="s">
        <v>226</v>
      </c>
      <c r="B39" s="106">
        <v>1609.1885266916038</v>
      </c>
      <c r="C39" s="106">
        <v>628.91117786435495</v>
      </c>
      <c r="D39" s="106">
        <v>352.32967422100319</v>
      </c>
      <c r="E39" s="106"/>
      <c r="F39" s="106"/>
      <c r="H39" s="7"/>
      <c r="I39" s="7"/>
      <c r="J39" s="7"/>
      <c r="K39" s="7"/>
      <c r="L39" s="7"/>
      <c r="M39" s="7"/>
      <c r="N39" s="7"/>
      <c r="O39" s="7"/>
    </row>
    <row r="40" spans="1:15" x14ac:dyDescent="0.3">
      <c r="A40" s="108" t="s">
        <v>227</v>
      </c>
      <c r="B40" s="106">
        <v>2083.6707057908939</v>
      </c>
      <c r="C40" s="106">
        <v>633.49194598327949</v>
      </c>
      <c r="D40" s="106">
        <v>336.83691998390606</v>
      </c>
      <c r="E40" s="106"/>
      <c r="F40" s="106"/>
      <c r="H40" s="7"/>
      <c r="I40" s="7"/>
      <c r="J40" s="7"/>
      <c r="K40" s="7"/>
      <c r="L40" s="7"/>
      <c r="M40" s="7"/>
      <c r="N40" s="7"/>
      <c r="O40" s="7"/>
    </row>
    <row r="41" spans="1:15" x14ac:dyDescent="0.3">
      <c r="A41" s="108" t="s">
        <v>228</v>
      </c>
      <c r="B41" s="106">
        <v>2729.349280617259</v>
      </c>
      <c r="C41" s="106">
        <v>516.6375051331255</v>
      </c>
      <c r="D41" s="106">
        <v>427.36642632261442</v>
      </c>
      <c r="E41" s="106"/>
      <c r="F41" s="106"/>
      <c r="H41" s="7"/>
      <c r="I41" s="7"/>
      <c r="J41" s="7"/>
      <c r="K41" s="7"/>
      <c r="L41" s="7"/>
      <c r="M41" s="7"/>
      <c r="N41" s="7"/>
      <c r="O41" s="7"/>
    </row>
    <row r="42" spans="1:15" x14ac:dyDescent="0.3">
      <c r="A42" s="108" t="s">
        <v>229</v>
      </c>
      <c r="B42" s="106">
        <v>3546.6053821242949</v>
      </c>
      <c r="C42" s="106">
        <v>463.2965593082875</v>
      </c>
      <c r="D42" s="106">
        <v>564.53458725791222</v>
      </c>
      <c r="E42" s="106"/>
      <c r="F42" s="106"/>
      <c r="H42" s="7"/>
      <c r="I42" s="7"/>
      <c r="J42" s="7"/>
      <c r="K42" s="7"/>
      <c r="L42" s="7"/>
      <c r="M42" s="7"/>
      <c r="N42" s="7"/>
      <c r="O42" s="7"/>
    </row>
    <row r="43" spans="1:15" x14ac:dyDescent="0.3">
      <c r="A43" s="7"/>
      <c r="B43" s="7"/>
      <c r="C43" s="7"/>
      <c r="D43" s="7"/>
      <c r="E43" s="7"/>
      <c r="F43" s="7"/>
      <c r="G43" s="7"/>
      <c r="H43" s="7"/>
      <c r="I43" s="7"/>
      <c r="J43" s="7"/>
      <c r="K43" s="7"/>
      <c r="L43" s="7"/>
      <c r="M43" s="7"/>
      <c r="N43" s="7"/>
      <c r="O43" s="7"/>
    </row>
    <row r="44" spans="1:15" x14ac:dyDescent="0.3">
      <c r="A44" s="7"/>
      <c r="B44" s="7"/>
      <c r="C44" s="7"/>
      <c r="D44" s="7"/>
      <c r="E44" s="7"/>
      <c r="F44" s="7"/>
      <c r="G44" s="7"/>
      <c r="H44" s="7"/>
      <c r="I44" s="7"/>
      <c r="J44" s="7"/>
      <c r="K44" s="7"/>
      <c r="L44" s="7"/>
      <c r="M44" s="7"/>
      <c r="N44" s="7"/>
      <c r="O44" s="7"/>
    </row>
    <row r="45" spans="1:15" x14ac:dyDescent="0.3">
      <c r="A45" s="7"/>
      <c r="B45" s="7"/>
      <c r="C45" s="7"/>
      <c r="D45" s="7"/>
      <c r="E45" s="7"/>
      <c r="F45" s="7"/>
      <c r="G45" s="7"/>
      <c r="H45" s="7"/>
      <c r="I45" s="7"/>
      <c r="J45" s="7"/>
      <c r="K45" s="7"/>
      <c r="L45" s="7"/>
      <c r="M45" s="7"/>
      <c r="N45" s="7"/>
      <c r="O45" s="7"/>
    </row>
    <row r="46" spans="1:15" x14ac:dyDescent="0.3">
      <c r="A46" s="7"/>
      <c r="B46" s="7"/>
      <c r="C46" s="7"/>
      <c r="D46" s="7"/>
      <c r="E46" s="7"/>
      <c r="F46" s="7"/>
      <c r="G46" s="7"/>
      <c r="H46" s="7"/>
      <c r="I46" s="7"/>
      <c r="J46" s="7"/>
      <c r="K46" s="7"/>
      <c r="L46" s="7"/>
      <c r="M46" s="7"/>
      <c r="N46" s="7"/>
      <c r="O46" s="7"/>
    </row>
    <row r="47" spans="1:15" x14ac:dyDescent="0.3">
      <c r="A47" s="7"/>
      <c r="B47" s="7"/>
      <c r="C47" s="7"/>
      <c r="D47" s="7"/>
      <c r="E47" s="7"/>
      <c r="F47" s="7"/>
      <c r="G47" s="7"/>
      <c r="H47" s="7"/>
      <c r="I47" s="7"/>
      <c r="J47" s="7"/>
      <c r="K47" s="7"/>
      <c r="L47" s="7"/>
      <c r="M47" s="7"/>
      <c r="N47" s="7"/>
      <c r="O47" s="7"/>
    </row>
    <row r="48" spans="1:15" x14ac:dyDescent="0.3">
      <c r="A48" s="7"/>
      <c r="B48" s="7"/>
      <c r="C48" s="7"/>
      <c r="D48" s="7"/>
      <c r="E48" s="7"/>
      <c r="F48" s="7"/>
      <c r="G48" s="7"/>
      <c r="H48" s="7"/>
      <c r="I48" s="7"/>
      <c r="J48" s="7"/>
      <c r="K48" s="7"/>
      <c r="L48" s="7"/>
      <c r="M48" s="7"/>
      <c r="N48" s="7"/>
      <c r="O48" s="7"/>
    </row>
    <row r="49" spans="1:15" x14ac:dyDescent="0.3">
      <c r="A49" s="7"/>
      <c r="B49" s="7"/>
      <c r="C49" s="7"/>
      <c r="D49" s="7"/>
      <c r="E49" s="7"/>
      <c r="F49" s="7"/>
      <c r="G49" s="7"/>
      <c r="H49" s="7"/>
      <c r="I49" s="7"/>
      <c r="J49" s="7"/>
      <c r="K49" s="7"/>
      <c r="L49" s="7"/>
      <c r="M49" s="7"/>
      <c r="N49" s="7"/>
      <c r="O49" s="7"/>
    </row>
    <row r="50" spans="1:15" x14ac:dyDescent="0.3">
      <c r="A50" s="7"/>
      <c r="B50" s="7"/>
      <c r="C50" s="7"/>
      <c r="D50" s="7"/>
      <c r="E50" s="7"/>
      <c r="F50" s="7"/>
      <c r="G50" s="7"/>
      <c r="H50" s="7"/>
      <c r="I50" s="7"/>
      <c r="J50" s="7"/>
      <c r="K50" s="7"/>
      <c r="L50" s="7"/>
      <c r="M50" s="7"/>
      <c r="N50" s="7"/>
      <c r="O50" s="7"/>
    </row>
    <row r="51" spans="1:15" x14ac:dyDescent="0.3">
      <c r="A51" s="7"/>
      <c r="B51" s="7"/>
      <c r="C51" s="7"/>
      <c r="D51" s="7"/>
      <c r="E51" s="7"/>
      <c r="F51" s="7"/>
      <c r="G51" s="7"/>
      <c r="H51" s="7"/>
      <c r="I51" s="7"/>
      <c r="J51" s="7"/>
      <c r="K51" s="7"/>
      <c r="L51" s="7"/>
      <c r="M51" s="7"/>
      <c r="N51" s="7"/>
      <c r="O51" s="7"/>
    </row>
    <row r="52" spans="1:15" x14ac:dyDescent="0.3">
      <c r="A52" s="7"/>
      <c r="B52" s="7"/>
      <c r="C52" s="7"/>
      <c r="D52" s="7"/>
      <c r="E52" s="7"/>
      <c r="F52" s="7"/>
      <c r="G52" s="7"/>
      <c r="H52" s="7"/>
      <c r="I52" s="7"/>
      <c r="J52" s="7"/>
      <c r="K52" s="7"/>
      <c r="L52" s="7"/>
      <c r="M52" s="7"/>
      <c r="N52" s="7"/>
      <c r="O52" s="7"/>
    </row>
    <row r="53" spans="1:15" x14ac:dyDescent="0.3">
      <c r="A53" s="7"/>
      <c r="B53" s="7"/>
      <c r="C53" s="7"/>
      <c r="D53" s="7"/>
      <c r="E53" s="7"/>
      <c r="F53" s="7"/>
      <c r="G53" s="7"/>
      <c r="H53" s="7"/>
      <c r="I53" s="7"/>
      <c r="J53" s="7"/>
      <c r="K53" s="7"/>
      <c r="L53" s="7"/>
      <c r="M53" s="7"/>
      <c r="N53" s="7"/>
      <c r="O53" s="7"/>
    </row>
    <row r="54" spans="1:15" x14ac:dyDescent="0.3">
      <c r="A54" s="7"/>
      <c r="B54" s="7"/>
      <c r="C54" s="7"/>
      <c r="D54" s="7"/>
      <c r="E54" s="7"/>
      <c r="F54" s="7"/>
      <c r="G54" s="7"/>
      <c r="H54" s="7"/>
      <c r="I54" s="7"/>
      <c r="J54" s="7"/>
      <c r="K54" s="7"/>
      <c r="L54" s="7"/>
      <c r="M54" s="7"/>
      <c r="N54" s="7"/>
      <c r="O54" s="7"/>
    </row>
    <row r="55" spans="1:15" x14ac:dyDescent="0.3">
      <c r="A55" s="7"/>
      <c r="B55" s="7"/>
      <c r="C55" s="7"/>
      <c r="D55" s="7"/>
      <c r="E55" s="7"/>
      <c r="F55" s="7"/>
      <c r="G55" s="7"/>
      <c r="H55" s="7"/>
      <c r="I55" s="7"/>
      <c r="J55" s="7"/>
      <c r="K55" s="7"/>
      <c r="L55" s="7"/>
      <c r="M55" s="7"/>
      <c r="N55" s="7"/>
      <c r="O55" s="7"/>
    </row>
    <row r="56" spans="1:15" x14ac:dyDescent="0.3">
      <c r="A56" s="7"/>
      <c r="B56" s="7"/>
      <c r="C56" s="7"/>
      <c r="D56" s="7"/>
      <c r="E56" s="7"/>
      <c r="F56" s="7"/>
      <c r="G56" s="7"/>
      <c r="H56" s="7"/>
      <c r="I56" s="7"/>
      <c r="J56" s="7"/>
      <c r="K56" s="7"/>
      <c r="L56" s="7"/>
      <c r="M56" s="7"/>
      <c r="N56" s="7"/>
      <c r="O56" s="7"/>
    </row>
    <row r="57" spans="1:15" x14ac:dyDescent="0.3">
      <c r="A57" s="7"/>
      <c r="B57" s="7"/>
      <c r="C57" s="7"/>
      <c r="D57" s="7"/>
      <c r="E57" s="7"/>
      <c r="F57" s="7"/>
      <c r="G57" s="7"/>
      <c r="H57" s="7"/>
      <c r="I57" s="7"/>
      <c r="J57" s="7"/>
      <c r="K57" s="7"/>
      <c r="L57" s="7"/>
      <c r="M57" s="7"/>
      <c r="N57" s="7"/>
      <c r="O57" s="7"/>
    </row>
    <row r="58" spans="1:15" x14ac:dyDescent="0.3">
      <c r="A58" s="7"/>
      <c r="B58" s="7"/>
      <c r="C58" s="7"/>
      <c r="D58" s="7"/>
      <c r="E58" s="7"/>
      <c r="F58" s="7"/>
      <c r="G58" s="7"/>
      <c r="H58" s="7"/>
      <c r="I58" s="7"/>
      <c r="J58" s="7"/>
      <c r="K58" s="7"/>
      <c r="L58" s="7"/>
      <c r="M58" s="7"/>
      <c r="N58" s="7"/>
      <c r="O58" s="7"/>
    </row>
    <row r="59" spans="1:15" x14ac:dyDescent="0.3">
      <c r="A59" s="7"/>
      <c r="B59" s="7"/>
      <c r="C59" s="7"/>
      <c r="D59" s="7"/>
      <c r="E59" s="7"/>
      <c r="F59" s="7"/>
      <c r="G59" s="7"/>
      <c r="H59" s="7"/>
      <c r="I59" s="7"/>
      <c r="J59" s="7"/>
      <c r="K59" s="7"/>
      <c r="L59" s="7"/>
      <c r="M59" s="7"/>
      <c r="N59" s="7"/>
      <c r="O59" s="7"/>
    </row>
    <row r="60" spans="1:15" x14ac:dyDescent="0.3">
      <c r="A60" s="7"/>
      <c r="B60" s="7"/>
      <c r="C60" s="7"/>
      <c r="D60" s="7"/>
      <c r="E60" s="7"/>
      <c r="F60" s="7"/>
      <c r="G60" s="7"/>
      <c r="H60" s="7"/>
      <c r="I60" s="7"/>
      <c r="J60" s="7"/>
      <c r="K60" s="7"/>
      <c r="L60" s="7"/>
      <c r="M60" s="7"/>
      <c r="N60" s="7"/>
      <c r="O60" s="7"/>
    </row>
    <row r="61" spans="1:15" x14ac:dyDescent="0.3">
      <c r="A61" s="7"/>
      <c r="B61" s="7"/>
      <c r="C61" s="7"/>
      <c r="D61" s="7"/>
      <c r="E61" s="7"/>
      <c r="F61" s="7"/>
      <c r="G61" s="7"/>
      <c r="H61" s="7"/>
      <c r="I61" s="7"/>
      <c r="J61" s="7"/>
      <c r="K61" s="7"/>
      <c r="L61" s="7"/>
      <c r="M61" s="7"/>
      <c r="N61" s="7"/>
      <c r="O61" s="7"/>
    </row>
    <row r="62" spans="1:15" x14ac:dyDescent="0.3">
      <c r="A62" s="7"/>
      <c r="B62" s="7"/>
      <c r="C62" s="7"/>
      <c r="D62" s="7"/>
      <c r="E62" s="7"/>
      <c r="F62" s="7"/>
      <c r="G62" s="7"/>
      <c r="H62" s="7"/>
      <c r="I62" s="7"/>
      <c r="J62" s="7"/>
      <c r="K62" s="7"/>
      <c r="L62" s="7"/>
      <c r="M62" s="7"/>
      <c r="N62" s="7"/>
      <c r="O62" s="7"/>
    </row>
    <row r="63" spans="1:15" x14ac:dyDescent="0.3">
      <c r="A63" s="7"/>
      <c r="B63" s="7"/>
      <c r="C63" s="7"/>
      <c r="D63" s="7"/>
      <c r="E63" s="7"/>
      <c r="F63" s="7"/>
      <c r="G63" s="7"/>
      <c r="H63" s="7"/>
      <c r="I63" s="7"/>
      <c r="J63" s="7"/>
      <c r="K63" s="7"/>
      <c r="L63" s="7"/>
      <c r="M63" s="7"/>
      <c r="N63" s="7"/>
      <c r="O63" s="7"/>
    </row>
    <row r="64" spans="1:15" x14ac:dyDescent="0.3">
      <c r="A64" s="7"/>
      <c r="B64" s="7"/>
      <c r="C64" s="7"/>
      <c r="D64" s="7"/>
      <c r="E64" s="7"/>
      <c r="F64" s="7"/>
      <c r="G64" s="7"/>
      <c r="H64" s="7"/>
      <c r="I64" s="7"/>
      <c r="J64" s="7"/>
      <c r="K64" s="7"/>
      <c r="L64" s="7"/>
      <c r="M64" s="7"/>
      <c r="N64" s="7"/>
      <c r="O64" s="7"/>
    </row>
    <row r="65" spans="1:15" x14ac:dyDescent="0.3">
      <c r="A65" s="7"/>
      <c r="B65" s="7"/>
      <c r="C65" s="7"/>
      <c r="D65" s="7"/>
      <c r="E65" s="7"/>
      <c r="F65" s="7"/>
      <c r="G65" s="7"/>
      <c r="H65" s="7"/>
      <c r="I65" s="7"/>
      <c r="J65" s="7"/>
      <c r="K65" s="7"/>
      <c r="L65" s="7"/>
      <c r="M65" s="7"/>
      <c r="N65" s="7"/>
      <c r="O65" s="7"/>
    </row>
    <row r="66" spans="1:15" x14ac:dyDescent="0.3">
      <c r="A66" s="7"/>
      <c r="B66" s="7"/>
      <c r="C66" s="7"/>
      <c r="D66" s="7"/>
      <c r="E66" s="7"/>
      <c r="F66" s="7"/>
      <c r="G66" s="7"/>
      <c r="H66" s="7"/>
      <c r="I66" s="7"/>
      <c r="J66" s="7"/>
      <c r="K66" s="7"/>
      <c r="L66" s="7"/>
      <c r="M66" s="7"/>
      <c r="N66" s="7"/>
      <c r="O66" s="7"/>
    </row>
    <row r="67" spans="1:15" x14ac:dyDescent="0.3">
      <c r="A67" s="7"/>
      <c r="B67" s="7"/>
      <c r="C67" s="7"/>
      <c r="D67" s="7"/>
      <c r="E67" s="7"/>
      <c r="F67" s="7"/>
      <c r="G67" s="7"/>
      <c r="H67" s="7"/>
      <c r="I67" s="7"/>
      <c r="J67" s="7"/>
      <c r="K67" s="7"/>
      <c r="L67" s="7"/>
      <c r="M67" s="7"/>
      <c r="N67" s="7"/>
      <c r="O67" s="7"/>
    </row>
    <row r="68" spans="1:15" x14ac:dyDescent="0.3">
      <c r="A68" s="7"/>
      <c r="B68" s="7"/>
      <c r="C68" s="7"/>
      <c r="D68" s="7"/>
      <c r="E68" s="7"/>
      <c r="F68" s="7"/>
      <c r="G68" s="7"/>
      <c r="H68" s="7"/>
      <c r="I68" s="7"/>
      <c r="J68" s="7"/>
      <c r="K68" s="7"/>
      <c r="L68" s="7"/>
      <c r="M68" s="7"/>
      <c r="N68" s="7"/>
      <c r="O68" s="7"/>
    </row>
    <row r="69" spans="1:15" x14ac:dyDescent="0.3">
      <c r="A69" s="7"/>
      <c r="B69" s="7"/>
      <c r="C69" s="7"/>
      <c r="D69" s="7"/>
      <c r="E69" s="7"/>
      <c r="F69" s="7"/>
      <c r="G69" s="7"/>
      <c r="H69" s="7"/>
      <c r="I69" s="7"/>
      <c r="J69" s="7"/>
      <c r="K69" s="7"/>
      <c r="L69" s="7"/>
      <c r="M69" s="7"/>
      <c r="N69" s="7"/>
      <c r="O69" s="7"/>
    </row>
    <row r="70" spans="1:15" x14ac:dyDescent="0.3">
      <c r="A70" s="7"/>
      <c r="B70" s="7"/>
      <c r="C70" s="7"/>
      <c r="D70" s="7"/>
      <c r="E70" s="7"/>
      <c r="F70" s="7"/>
      <c r="G70" s="7"/>
      <c r="H70" s="7"/>
      <c r="I70" s="7"/>
      <c r="J70" s="7"/>
      <c r="K70" s="7"/>
      <c r="L70" s="7"/>
      <c r="M70" s="7"/>
      <c r="N70" s="7"/>
      <c r="O70" s="7"/>
    </row>
    <row r="71" spans="1:15" x14ac:dyDescent="0.3">
      <c r="A71" s="7"/>
      <c r="B71" s="7"/>
      <c r="C71" s="7"/>
      <c r="D71" s="7"/>
      <c r="E71" s="7"/>
      <c r="F71" s="7"/>
      <c r="G71" s="7"/>
      <c r="H71" s="7"/>
      <c r="I71" s="7"/>
      <c r="J71" s="7"/>
      <c r="K71" s="7"/>
      <c r="L71" s="7"/>
      <c r="M71" s="7"/>
      <c r="N71" s="7"/>
      <c r="O71" s="7"/>
    </row>
    <row r="72" spans="1:15" x14ac:dyDescent="0.3">
      <c r="A72" s="7"/>
      <c r="B72" s="7"/>
      <c r="C72" s="7"/>
      <c r="D72" s="7"/>
      <c r="E72" s="7"/>
      <c r="F72" s="7"/>
      <c r="G72" s="7"/>
      <c r="H72" s="7"/>
      <c r="I72" s="7"/>
      <c r="J72" s="7"/>
      <c r="K72" s="7"/>
      <c r="L72" s="7"/>
      <c r="M72" s="7"/>
      <c r="N72" s="7"/>
      <c r="O72" s="7"/>
    </row>
    <row r="73" spans="1:15" x14ac:dyDescent="0.3">
      <c r="A73" s="7"/>
      <c r="B73" s="7"/>
      <c r="C73" s="7"/>
      <c r="D73" s="7"/>
      <c r="E73" s="7"/>
      <c r="F73" s="7"/>
      <c r="G73" s="7"/>
      <c r="H73" s="7"/>
      <c r="I73" s="7"/>
      <c r="J73" s="7"/>
      <c r="K73" s="7"/>
      <c r="L73" s="7"/>
      <c r="M73" s="7"/>
      <c r="N73" s="7"/>
      <c r="O73" s="7"/>
    </row>
    <row r="74" spans="1:15" x14ac:dyDescent="0.3">
      <c r="A74" s="7"/>
      <c r="B74" s="7"/>
      <c r="C74" s="7"/>
      <c r="D74" s="7"/>
      <c r="E74" s="7"/>
      <c r="F74" s="7"/>
      <c r="G74" s="7"/>
      <c r="H74" s="7"/>
      <c r="I74" s="7"/>
      <c r="J74" s="7"/>
      <c r="K74" s="7"/>
      <c r="L74" s="7"/>
      <c r="M74" s="7"/>
      <c r="N74" s="7"/>
      <c r="O74" s="7"/>
    </row>
    <row r="75" spans="1:15" x14ac:dyDescent="0.3">
      <c r="A75" s="7"/>
      <c r="B75" s="7"/>
      <c r="C75" s="7"/>
      <c r="D75" s="7"/>
      <c r="E75" s="7"/>
      <c r="F75" s="7"/>
      <c r="G75" s="7"/>
      <c r="H75" s="7"/>
      <c r="I75" s="7"/>
      <c r="J75" s="7"/>
      <c r="K75" s="7"/>
      <c r="L75" s="7"/>
      <c r="M75" s="7"/>
      <c r="N75" s="7"/>
      <c r="O75" s="7"/>
    </row>
    <row r="76" spans="1:15" x14ac:dyDescent="0.3">
      <c r="A76" s="7"/>
      <c r="B76" s="7"/>
      <c r="C76" s="7"/>
      <c r="D76" s="7"/>
      <c r="E76" s="7"/>
      <c r="F76" s="7"/>
      <c r="G76" s="7"/>
      <c r="H76" s="7"/>
      <c r="I76" s="7"/>
      <c r="J76" s="7"/>
      <c r="K76" s="7"/>
      <c r="L76" s="7"/>
      <c r="M76" s="7"/>
      <c r="N76" s="7"/>
      <c r="O76" s="7"/>
    </row>
    <row r="77" spans="1:15" x14ac:dyDescent="0.3">
      <c r="A77" s="7"/>
      <c r="B77" s="7"/>
      <c r="C77" s="7"/>
      <c r="D77" s="7"/>
      <c r="E77" s="7"/>
      <c r="F77" s="7"/>
      <c r="G77" s="7"/>
      <c r="H77" s="7"/>
      <c r="I77" s="7"/>
      <c r="J77" s="7"/>
      <c r="K77" s="7"/>
      <c r="L77" s="7"/>
      <c r="M77" s="7"/>
      <c r="N77" s="7"/>
      <c r="O77" s="7"/>
    </row>
    <row r="78" spans="1:15" x14ac:dyDescent="0.3">
      <c r="A78" s="7"/>
      <c r="B78" s="7"/>
      <c r="C78" s="7"/>
      <c r="D78" s="7"/>
      <c r="E78" s="7"/>
      <c r="F78" s="7"/>
      <c r="G78" s="7"/>
      <c r="H78" s="7"/>
      <c r="I78" s="7"/>
      <c r="J78" s="7"/>
      <c r="K78" s="7"/>
      <c r="L78" s="7"/>
      <c r="M78" s="7"/>
      <c r="N78" s="7"/>
      <c r="O78" s="7"/>
    </row>
    <row r="79" spans="1:15" x14ac:dyDescent="0.3">
      <c r="A79" s="7"/>
      <c r="B79" s="7"/>
      <c r="C79" s="7"/>
      <c r="D79" s="7"/>
      <c r="E79" s="7"/>
      <c r="F79" s="7"/>
      <c r="G79" s="7"/>
      <c r="H79" s="7"/>
      <c r="I79" s="7"/>
      <c r="J79" s="7"/>
      <c r="K79" s="7"/>
      <c r="L79" s="7"/>
      <c r="M79" s="7"/>
      <c r="N79" s="7"/>
      <c r="O79" s="7"/>
    </row>
    <row r="80" spans="1:15" x14ac:dyDescent="0.3">
      <c r="A80" s="7"/>
      <c r="B80" s="7"/>
      <c r="C80" s="7"/>
      <c r="D80" s="7"/>
      <c r="E80" s="7"/>
      <c r="F80" s="7"/>
      <c r="G80" s="7"/>
      <c r="H80" s="7"/>
      <c r="I80" s="7"/>
      <c r="J80" s="7"/>
      <c r="K80" s="7"/>
      <c r="L80" s="7"/>
      <c r="M80" s="7"/>
      <c r="N80" s="7"/>
      <c r="O80" s="7"/>
    </row>
    <row r="81" spans="1:15" x14ac:dyDescent="0.3">
      <c r="A81" s="7"/>
      <c r="B81" s="7"/>
      <c r="C81" s="7"/>
      <c r="D81" s="7"/>
      <c r="E81" s="7"/>
      <c r="F81" s="7"/>
      <c r="G81" s="7"/>
      <c r="H81" s="7"/>
      <c r="I81" s="7"/>
      <c r="J81" s="7"/>
      <c r="K81" s="7"/>
      <c r="L81" s="7"/>
      <c r="M81" s="7"/>
      <c r="N81" s="7"/>
      <c r="O81" s="7"/>
    </row>
    <row r="82" spans="1:15" x14ac:dyDescent="0.3">
      <c r="A82" s="7"/>
      <c r="B82" s="7"/>
      <c r="C82" s="7"/>
      <c r="D82" s="7"/>
      <c r="E82" s="7"/>
      <c r="F82" s="7"/>
      <c r="G82" s="7"/>
      <c r="H82" s="7"/>
      <c r="I82" s="7"/>
      <c r="J82" s="7"/>
      <c r="K82" s="7"/>
      <c r="L82" s="7"/>
      <c r="M82" s="7"/>
      <c r="N82" s="7"/>
      <c r="O82" s="7"/>
    </row>
    <row r="83" spans="1:15" x14ac:dyDescent="0.3">
      <c r="A83" s="7"/>
      <c r="B83" s="7"/>
      <c r="C83" s="7"/>
      <c r="D83" s="7"/>
      <c r="E83" s="7"/>
      <c r="F83" s="7"/>
      <c r="G83" s="7"/>
      <c r="H83" s="7"/>
      <c r="I83" s="7"/>
      <c r="J83" s="7"/>
      <c r="K83" s="7"/>
      <c r="L83" s="7"/>
      <c r="M83" s="7"/>
      <c r="N83" s="7"/>
      <c r="O83" s="7"/>
    </row>
    <row r="84" spans="1:15" x14ac:dyDescent="0.3">
      <c r="A84" s="7"/>
      <c r="B84" s="7"/>
      <c r="C84" s="7"/>
      <c r="D84" s="7"/>
      <c r="E84" s="7"/>
      <c r="F84" s="7"/>
      <c r="G84" s="7"/>
      <c r="H84" s="7"/>
      <c r="I84" s="7"/>
      <c r="J84" s="7"/>
      <c r="K84" s="7"/>
      <c r="L84" s="7"/>
      <c r="M84" s="7"/>
      <c r="N84" s="7"/>
      <c r="O84" s="7"/>
    </row>
    <row r="85" spans="1:15" x14ac:dyDescent="0.3">
      <c r="A85" s="7"/>
      <c r="B85" s="7"/>
      <c r="C85" s="7"/>
      <c r="D85" s="7"/>
      <c r="E85" s="7"/>
      <c r="F85" s="7"/>
      <c r="G85" s="7"/>
      <c r="H85" s="7"/>
      <c r="I85" s="7"/>
      <c r="J85" s="7"/>
      <c r="K85" s="7"/>
      <c r="L85" s="7"/>
      <c r="M85" s="7"/>
      <c r="N85" s="7"/>
      <c r="O85" s="7"/>
    </row>
    <row r="86" spans="1:15" x14ac:dyDescent="0.3">
      <c r="A86" s="7"/>
      <c r="B86" s="7"/>
      <c r="C86" s="7"/>
      <c r="D86" s="7"/>
      <c r="E86" s="7"/>
      <c r="F86" s="7"/>
      <c r="G86" s="7"/>
      <c r="H86" s="7"/>
      <c r="I86" s="7"/>
      <c r="J86" s="7"/>
      <c r="K86" s="7"/>
      <c r="L86" s="7"/>
      <c r="M86" s="7"/>
      <c r="N86" s="7"/>
      <c r="O86" s="7"/>
    </row>
    <row r="87" spans="1:15" x14ac:dyDescent="0.3">
      <c r="A87" s="7"/>
      <c r="B87" s="7"/>
      <c r="C87" s="7"/>
      <c r="D87" s="7"/>
      <c r="E87" s="7"/>
      <c r="F87" s="7"/>
      <c r="G87" s="7"/>
      <c r="H87" s="7"/>
      <c r="I87" s="7"/>
      <c r="J87" s="7"/>
      <c r="K87" s="7"/>
      <c r="L87" s="7"/>
      <c r="M87" s="7"/>
      <c r="N87" s="7"/>
      <c r="O87" s="7"/>
    </row>
    <row r="88" spans="1:15" x14ac:dyDescent="0.3">
      <c r="A88" s="7"/>
      <c r="B88" s="7"/>
      <c r="C88" s="7"/>
      <c r="D88" s="7"/>
      <c r="E88" s="7"/>
      <c r="F88" s="7"/>
      <c r="G88" s="7"/>
      <c r="H88" s="7"/>
      <c r="I88" s="7"/>
      <c r="J88" s="7"/>
      <c r="K88" s="7"/>
      <c r="L88" s="7"/>
      <c r="M88" s="7"/>
      <c r="N88" s="7"/>
      <c r="O88" s="7"/>
    </row>
    <row r="89" spans="1:15" x14ac:dyDescent="0.3">
      <c r="A89" s="7"/>
      <c r="B89" s="7"/>
      <c r="C89" s="7"/>
      <c r="D89" s="7"/>
      <c r="E89" s="7"/>
      <c r="F89" s="7"/>
      <c r="G89" s="7"/>
      <c r="H89" s="7"/>
      <c r="I89" s="7"/>
      <c r="J89" s="7"/>
      <c r="K89" s="7"/>
      <c r="L89" s="7"/>
      <c r="M89" s="7"/>
      <c r="N89" s="7"/>
      <c r="O89" s="7"/>
    </row>
    <row r="90" spans="1:15" x14ac:dyDescent="0.3">
      <c r="A90" s="7"/>
      <c r="B90" s="7"/>
      <c r="C90" s="7"/>
      <c r="D90" s="7"/>
      <c r="E90" s="7"/>
      <c r="F90" s="7"/>
      <c r="G90" s="7"/>
      <c r="H90" s="7"/>
      <c r="I90" s="7"/>
      <c r="J90" s="7"/>
      <c r="K90" s="7"/>
      <c r="L90" s="7"/>
      <c r="M90" s="7"/>
      <c r="N90" s="7"/>
      <c r="O90" s="7"/>
    </row>
    <row r="91" spans="1:15" x14ac:dyDescent="0.3">
      <c r="A91" s="7"/>
      <c r="B91" s="7"/>
      <c r="C91" s="7"/>
      <c r="D91" s="7"/>
      <c r="E91" s="7"/>
      <c r="F91" s="7"/>
      <c r="G91" s="7"/>
      <c r="H91" s="7"/>
      <c r="I91" s="7"/>
      <c r="J91" s="7"/>
      <c r="K91" s="7"/>
      <c r="L91" s="7"/>
      <c r="M91" s="7"/>
      <c r="N91" s="7"/>
      <c r="O91" s="7"/>
    </row>
    <row r="92" spans="1:15" x14ac:dyDescent="0.3">
      <c r="A92" s="7"/>
      <c r="B92" s="7"/>
      <c r="C92" s="7"/>
      <c r="D92" s="7"/>
      <c r="E92" s="7"/>
      <c r="F92" s="7"/>
      <c r="G92" s="7"/>
      <c r="H92" s="7"/>
      <c r="I92" s="7"/>
      <c r="J92" s="7"/>
      <c r="K92" s="7"/>
      <c r="L92" s="7"/>
      <c r="M92" s="7"/>
      <c r="N92" s="7"/>
      <c r="O92" s="7"/>
    </row>
    <row r="93" spans="1:15" x14ac:dyDescent="0.3">
      <c r="A93" s="7"/>
      <c r="B93" s="7"/>
      <c r="C93" s="7"/>
      <c r="D93" s="7"/>
      <c r="E93" s="7"/>
      <c r="F93" s="7"/>
      <c r="G93" s="7"/>
      <c r="H93" s="7"/>
      <c r="I93" s="7"/>
      <c r="J93" s="7"/>
      <c r="K93" s="7"/>
      <c r="L93" s="7"/>
      <c r="M93" s="7"/>
      <c r="N93" s="7"/>
      <c r="O93" s="7"/>
    </row>
    <row r="94" spans="1:15" x14ac:dyDescent="0.3">
      <c r="A94" s="7"/>
      <c r="B94" s="7"/>
      <c r="C94" s="7"/>
      <c r="D94" s="7"/>
      <c r="E94" s="7"/>
      <c r="F94" s="7"/>
      <c r="G94" s="7"/>
      <c r="H94" s="7"/>
      <c r="I94" s="7"/>
      <c r="J94" s="7"/>
      <c r="K94" s="7"/>
      <c r="L94" s="7"/>
      <c r="M94" s="7"/>
      <c r="N94" s="7"/>
      <c r="O94" s="7"/>
    </row>
    <row r="95" spans="1:15" x14ac:dyDescent="0.3">
      <c r="A95" s="7"/>
      <c r="B95" s="7"/>
      <c r="C95" s="7"/>
      <c r="D95" s="7"/>
      <c r="E95" s="7"/>
      <c r="F95" s="7"/>
      <c r="G95" s="7"/>
      <c r="H95" s="7"/>
      <c r="I95" s="7"/>
      <c r="J95" s="7"/>
      <c r="K95" s="7"/>
      <c r="L95" s="7"/>
      <c r="M95" s="7"/>
      <c r="N95" s="7"/>
      <c r="O95" s="7"/>
    </row>
    <row r="96" spans="1:15" x14ac:dyDescent="0.3">
      <c r="A96" s="7"/>
      <c r="B96" s="7"/>
      <c r="C96" s="7"/>
      <c r="D96" s="7"/>
      <c r="E96" s="7"/>
      <c r="F96" s="7"/>
      <c r="G96" s="7"/>
      <c r="H96" s="7"/>
      <c r="I96" s="7"/>
      <c r="J96" s="7"/>
      <c r="K96" s="7"/>
      <c r="L96" s="7"/>
      <c r="M96" s="7"/>
      <c r="N96" s="7"/>
      <c r="O96" s="7"/>
    </row>
    <row r="97" spans="1:15" x14ac:dyDescent="0.3">
      <c r="A97" s="7"/>
      <c r="B97" s="7"/>
      <c r="C97" s="7"/>
      <c r="D97" s="7"/>
      <c r="E97" s="7"/>
      <c r="F97" s="7"/>
      <c r="G97" s="7"/>
      <c r="H97" s="7"/>
      <c r="I97" s="7"/>
      <c r="J97" s="7"/>
      <c r="K97" s="7"/>
      <c r="L97" s="7"/>
      <c r="M97" s="7"/>
      <c r="N97" s="7"/>
      <c r="O97" s="7"/>
    </row>
    <row r="98" spans="1:15" x14ac:dyDescent="0.3">
      <c r="A98" s="7"/>
      <c r="B98" s="7"/>
      <c r="C98" s="7"/>
      <c r="D98" s="7"/>
      <c r="E98" s="7"/>
      <c r="F98" s="7"/>
      <c r="G98" s="7"/>
      <c r="H98" s="7"/>
      <c r="I98" s="7"/>
      <c r="J98" s="7"/>
      <c r="K98" s="7"/>
      <c r="L98" s="7"/>
      <c r="M98" s="7"/>
      <c r="N98" s="7"/>
      <c r="O98" s="7"/>
    </row>
    <row r="99" spans="1:15" x14ac:dyDescent="0.3">
      <c r="A99" s="7"/>
      <c r="B99" s="7"/>
      <c r="C99" s="7"/>
      <c r="D99" s="7"/>
      <c r="E99" s="7"/>
      <c r="F99" s="7"/>
      <c r="G99" s="7"/>
      <c r="H99" s="7"/>
      <c r="I99" s="7"/>
      <c r="J99" s="7"/>
      <c r="K99" s="7"/>
      <c r="L99" s="7"/>
      <c r="M99" s="7"/>
      <c r="N99" s="7"/>
      <c r="O99" s="7"/>
    </row>
    <row r="100" spans="1:15" x14ac:dyDescent="0.3">
      <c r="A100" s="7"/>
      <c r="B100" s="7"/>
      <c r="C100" s="7"/>
      <c r="D100" s="7"/>
      <c r="E100" s="7"/>
      <c r="F100" s="7"/>
      <c r="G100" s="7"/>
      <c r="H100" s="7"/>
      <c r="I100" s="7"/>
      <c r="J100" s="7"/>
      <c r="K100" s="7"/>
      <c r="L100" s="7"/>
      <c r="M100" s="7"/>
      <c r="N100" s="7"/>
      <c r="O100" s="7"/>
    </row>
    <row r="101" spans="1:15" x14ac:dyDescent="0.3">
      <c r="A101" s="7"/>
      <c r="B101" s="7"/>
      <c r="C101" s="7"/>
      <c r="D101" s="7"/>
      <c r="E101" s="7"/>
      <c r="F101" s="7"/>
      <c r="G101" s="7"/>
      <c r="H101" s="7"/>
      <c r="I101" s="7"/>
      <c r="J101" s="7"/>
      <c r="K101" s="7"/>
      <c r="L101" s="7"/>
      <c r="M101" s="7"/>
      <c r="N101" s="7"/>
      <c r="O101" s="7"/>
    </row>
    <row r="102" spans="1:15" x14ac:dyDescent="0.3">
      <c r="A102" s="7"/>
      <c r="B102" s="7"/>
      <c r="C102" s="7"/>
      <c r="D102" s="7"/>
      <c r="E102" s="7"/>
      <c r="F102" s="7"/>
      <c r="G102" s="7"/>
      <c r="H102" s="7"/>
      <c r="I102" s="7"/>
      <c r="J102" s="7"/>
      <c r="K102" s="7"/>
      <c r="L102" s="7"/>
      <c r="M102" s="7"/>
      <c r="N102" s="7"/>
      <c r="O102" s="7"/>
    </row>
    <row r="103" spans="1:15" x14ac:dyDescent="0.3">
      <c r="A103" s="7"/>
      <c r="B103" s="7"/>
      <c r="C103" s="7"/>
      <c r="D103" s="7"/>
      <c r="E103" s="7"/>
      <c r="F103" s="7"/>
      <c r="G103" s="7"/>
      <c r="H103" s="7"/>
      <c r="I103" s="7"/>
      <c r="J103" s="7"/>
      <c r="K103" s="7"/>
      <c r="L103" s="7"/>
      <c r="M103" s="7"/>
      <c r="N103" s="7"/>
      <c r="O103" s="7"/>
    </row>
    <row r="104" spans="1:15" x14ac:dyDescent="0.3">
      <c r="A104" s="7"/>
      <c r="B104" s="7"/>
      <c r="C104" s="7"/>
      <c r="D104" s="7"/>
      <c r="E104" s="7"/>
      <c r="F104" s="7"/>
      <c r="G104" s="7"/>
      <c r="H104" s="7"/>
      <c r="I104" s="7"/>
      <c r="J104" s="7"/>
      <c r="K104" s="7"/>
      <c r="L104" s="7"/>
      <c r="M104" s="7"/>
      <c r="N104" s="7"/>
      <c r="O104" s="7"/>
    </row>
    <row r="105" spans="1:15" x14ac:dyDescent="0.3">
      <c r="A105" s="7"/>
      <c r="B105" s="7"/>
      <c r="C105" s="7"/>
      <c r="D105" s="7"/>
      <c r="E105" s="7"/>
      <c r="F105" s="7"/>
      <c r="G105" s="7"/>
      <c r="H105" s="7"/>
      <c r="I105" s="7"/>
      <c r="J105" s="7"/>
      <c r="K105" s="7"/>
      <c r="L105" s="7"/>
      <c r="M105" s="7"/>
      <c r="N105" s="7"/>
      <c r="O105" s="7"/>
    </row>
    <row r="106" spans="1:15" x14ac:dyDescent="0.3">
      <c r="A106" s="7"/>
      <c r="B106" s="7"/>
      <c r="C106" s="7"/>
      <c r="D106" s="7"/>
      <c r="E106" s="7"/>
      <c r="F106" s="7"/>
      <c r="G106" s="7"/>
      <c r="H106" s="7"/>
      <c r="I106" s="7"/>
      <c r="J106" s="7"/>
      <c r="K106" s="7"/>
      <c r="L106" s="7"/>
      <c r="M106" s="7"/>
      <c r="N106" s="7"/>
      <c r="O106" s="7"/>
    </row>
    <row r="107" spans="1:15" x14ac:dyDescent="0.3">
      <c r="A107" s="7"/>
      <c r="B107" s="7"/>
      <c r="C107" s="7"/>
      <c r="D107" s="7"/>
      <c r="E107" s="7"/>
      <c r="F107" s="7"/>
      <c r="G107" s="7"/>
      <c r="H107" s="7"/>
      <c r="I107" s="7"/>
      <c r="J107" s="7"/>
      <c r="K107" s="7"/>
      <c r="L107" s="7"/>
      <c r="M107" s="7"/>
      <c r="N107" s="7"/>
      <c r="O107" s="7"/>
    </row>
    <row r="108" spans="1:15" x14ac:dyDescent="0.3">
      <c r="A108" s="7"/>
      <c r="B108" s="7"/>
      <c r="C108" s="7"/>
      <c r="D108" s="7"/>
      <c r="E108" s="7"/>
      <c r="F108" s="7"/>
      <c r="G108" s="7"/>
      <c r="H108" s="7"/>
      <c r="I108" s="7"/>
      <c r="J108" s="7"/>
      <c r="K108" s="7"/>
      <c r="L108" s="7"/>
      <c r="M108" s="7"/>
      <c r="N108" s="7"/>
      <c r="O108" s="7"/>
    </row>
    <row r="109" spans="1:15" x14ac:dyDescent="0.3">
      <c r="A109" s="7"/>
      <c r="B109" s="7"/>
      <c r="C109" s="7"/>
      <c r="D109" s="7"/>
      <c r="E109" s="7"/>
      <c r="F109" s="7"/>
      <c r="G109" s="7"/>
      <c r="H109" s="7"/>
      <c r="I109" s="7"/>
      <c r="J109" s="7"/>
      <c r="K109" s="7"/>
      <c r="L109" s="7"/>
      <c r="M109" s="7"/>
      <c r="N109" s="7"/>
      <c r="O109" s="7"/>
    </row>
    <row r="110" spans="1:15" x14ac:dyDescent="0.3">
      <c r="A110" s="7"/>
      <c r="B110" s="7"/>
      <c r="C110" s="7"/>
      <c r="D110" s="7"/>
      <c r="E110" s="7"/>
      <c r="F110" s="7"/>
      <c r="G110" s="7"/>
      <c r="H110" s="7"/>
      <c r="I110" s="7"/>
      <c r="J110" s="7"/>
      <c r="K110" s="7"/>
      <c r="L110" s="7"/>
      <c r="M110" s="7"/>
      <c r="N110" s="7"/>
      <c r="O110" s="7"/>
    </row>
    <row r="111" spans="1:15" x14ac:dyDescent="0.3">
      <c r="A111" s="7"/>
      <c r="B111" s="7"/>
      <c r="C111" s="7"/>
      <c r="D111" s="7"/>
      <c r="E111" s="7"/>
      <c r="F111" s="7"/>
      <c r="G111" s="7"/>
      <c r="H111" s="7"/>
      <c r="I111" s="7"/>
      <c r="J111" s="7"/>
      <c r="K111" s="7"/>
      <c r="L111" s="7"/>
      <c r="M111" s="7"/>
      <c r="N111" s="7"/>
      <c r="O111" s="7"/>
    </row>
    <row r="112" spans="1:15" x14ac:dyDescent="0.3">
      <c r="A112" s="7"/>
      <c r="B112" s="7"/>
      <c r="C112" s="7"/>
      <c r="D112" s="7"/>
      <c r="E112" s="7"/>
      <c r="F112" s="7"/>
      <c r="G112" s="7"/>
      <c r="H112" s="7"/>
      <c r="I112" s="7"/>
      <c r="J112" s="7"/>
      <c r="K112" s="7"/>
      <c r="L112" s="7"/>
      <c r="M112" s="7"/>
      <c r="N112" s="7"/>
      <c r="O112" s="7"/>
    </row>
    <row r="113" spans="1:15" x14ac:dyDescent="0.3">
      <c r="A113" s="7"/>
      <c r="B113" s="7"/>
      <c r="C113" s="7"/>
      <c r="D113" s="7"/>
      <c r="E113" s="7"/>
      <c r="F113" s="7"/>
      <c r="G113" s="7"/>
      <c r="H113" s="7"/>
      <c r="I113" s="7"/>
      <c r="J113" s="7"/>
      <c r="K113" s="7"/>
      <c r="L113" s="7"/>
      <c r="M113" s="7"/>
      <c r="N113" s="7"/>
      <c r="O113" s="7"/>
    </row>
    <row r="114" spans="1:15" x14ac:dyDescent="0.3">
      <c r="A114" s="7"/>
      <c r="B114" s="7"/>
      <c r="C114" s="7"/>
      <c r="D114" s="7"/>
      <c r="E114" s="7"/>
      <c r="F114" s="7"/>
      <c r="G114" s="7"/>
      <c r="H114" s="7"/>
      <c r="I114" s="7"/>
      <c r="J114" s="7"/>
      <c r="K114" s="7"/>
      <c r="L114" s="7"/>
      <c r="M114" s="7"/>
      <c r="N114" s="7"/>
      <c r="O114" s="7"/>
    </row>
    <row r="115" spans="1:15" x14ac:dyDescent="0.3">
      <c r="A115" s="7"/>
      <c r="B115" s="7"/>
      <c r="C115" s="7"/>
      <c r="D115" s="7"/>
      <c r="E115" s="7"/>
      <c r="F115" s="7"/>
      <c r="G115" s="7"/>
      <c r="H115" s="7"/>
      <c r="I115" s="7"/>
      <c r="J115" s="7"/>
      <c r="K115" s="7"/>
      <c r="L115" s="7"/>
      <c r="M115" s="7"/>
      <c r="N115" s="7"/>
      <c r="O115" s="7"/>
    </row>
    <row r="116" spans="1:15" x14ac:dyDescent="0.3">
      <c r="A116" s="7"/>
      <c r="B116" s="7"/>
      <c r="C116" s="7"/>
      <c r="D116" s="7"/>
      <c r="E116" s="7"/>
      <c r="F116" s="7"/>
      <c r="G116" s="7"/>
      <c r="H116" s="7"/>
      <c r="I116" s="7"/>
      <c r="J116" s="7"/>
      <c r="K116" s="7"/>
      <c r="L116" s="7"/>
      <c r="M116" s="7"/>
      <c r="N116" s="7"/>
      <c r="O116" s="7"/>
    </row>
    <row r="117" spans="1:15" x14ac:dyDescent="0.3">
      <c r="A117" s="7"/>
      <c r="B117" s="7"/>
      <c r="C117" s="7"/>
      <c r="D117" s="7"/>
      <c r="E117" s="7"/>
      <c r="F117" s="7"/>
      <c r="G117" s="7"/>
      <c r="H117" s="7"/>
      <c r="I117" s="7"/>
      <c r="J117" s="7"/>
      <c r="K117" s="7"/>
      <c r="L117" s="7"/>
      <c r="M117" s="7"/>
      <c r="N117" s="7"/>
      <c r="O117" s="7"/>
    </row>
    <row r="118" spans="1:15" x14ac:dyDescent="0.3">
      <c r="A118" s="7"/>
      <c r="B118" s="7"/>
      <c r="C118" s="7"/>
      <c r="D118" s="7"/>
      <c r="E118" s="7"/>
      <c r="F118" s="7"/>
      <c r="G118" s="7"/>
      <c r="H118" s="7"/>
      <c r="I118" s="7"/>
      <c r="J118" s="7"/>
      <c r="K118" s="7"/>
      <c r="L118" s="7"/>
      <c r="M118" s="7"/>
      <c r="N118" s="7"/>
      <c r="O118" s="7"/>
    </row>
    <row r="119" spans="1:15" x14ac:dyDescent="0.3">
      <c r="A119" s="7"/>
      <c r="B119" s="7"/>
      <c r="C119" s="7"/>
      <c r="D119" s="7"/>
      <c r="E119" s="7"/>
      <c r="F119" s="7"/>
      <c r="G119" s="7"/>
      <c r="H119" s="7"/>
      <c r="I119" s="7"/>
      <c r="J119" s="7"/>
      <c r="K119" s="7"/>
      <c r="L119" s="7"/>
      <c r="M119" s="7"/>
      <c r="N119" s="7"/>
      <c r="O119" s="7"/>
    </row>
    <row r="120" spans="1:15" x14ac:dyDescent="0.3">
      <c r="A120" s="7"/>
      <c r="B120" s="7"/>
      <c r="C120" s="7"/>
      <c r="D120" s="7"/>
      <c r="E120" s="7"/>
      <c r="F120" s="7"/>
      <c r="G120" s="7"/>
      <c r="H120" s="7"/>
      <c r="I120" s="7"/>
      <c r="J120" s="7"/>
      <c r="K120" s="7"/>
      <c r="L120" s="7"/>
      <c r="M120" s="7"/>
      <c r="N120" s="7"/>
      <c r="O120" s="7"/>
    </row>
    <row r="121" spans="1:15" x14ac:dyDescent="0.3">
      <c r="A121" s="7"/>
      <c r="B121" s="7"/>
      <c r="C121" s="7"/>
      <c r="D121" s="7"/>
      <c r="E121" s="7"/>
      <c r="F121" s="7"/>
      <c r="G121" s="7"/>
      <c r="H121" s="7"/>
      <c r="I121" s="7"/>
      <c r="J121" s="7"/>
      <c r="K121" s="7"/>
      <c r="L121" s="7"/>
      <c r="M121" s="7"/>
      <c r="N121" s="7"/>
      <c r="O121" s="7"/>
    </row>
    <row r="122" spans="1:15" x14ac:dyDescent="0.3">
      <c r="A122" s="7"/>
      <c r="B122" s="7"/>
      <c r="C122" s="7"/>
      <c r="D122" s="7"/>
      <c r="E122" s="7"/>
      <c r="F122" s="7"/>
      <c r="G122" s="7"/>
      <c r="H122" s="7"/>
      <c r="I122" s="7"/>
      <c r="J122" s="7"/>
      <c r="K122" s="7"/>
      <c r="L122" s="7"/>
      <c r="M122" s="7"/>
      <c r="N122" s="7"/>
      <c r="O122" s="7"/>
    </row>
    <row r="123" spans="1:15" x14ac:dyDescent="0.3">
      <c r="A123" s="7"/>
      <c r="B123" s="7"/>
      <c r="C123" s="7"/>
      <c r="D123" s="7"/>
      <c r="E123" s="7"/>
      <c r="F123" s="7"/>
      <c r="G123" s="7"/>
      <c r="H123" s="7"/>
      <c r="I123" s="7"/>
      <c r="J123" s="7"/>
      <c r="K123" s="7"/>
      <c r="L123" s="7"/>
      <c r="M123" s="7"/>
      <c r="N123" s="7"/>
      <c r="O123" s="7"/>
    </row>
    <row r="124" spans="1:15" x14ac:dyDescent="0.3">
      <c r="A124" s="7"/>
      <c r="B124" s="7"/>
      <c r="C124" s="7"/>
      <c r="D124" s="7"/>
      <c r="E124" s="7"/>
      <c r="F124" s="7"/>
      <c r="G124" s="7"/>
      <c r="H124" s="7"/>
      <c r="I124" s="7"/>
      <c r="J124" s="7"/>
      <c r="K124" s="7"/>
      <c r="L124" s="7"/>
      <c r="M124" s="7"/>
      <c r="N124" s="7"/>
      <c r="O124" s="7"/>
    </row>
    <row r="125" spans="1:15" x14ac:dyDescent="0.3">
      <c r="A125" s="7"/>
      <c r="B125" s="7"/>
      <c r="C125" s="7"/>
      <c r="D125" s="7"/>
      <c r="E125" s="7"/>
      <c r="F125" s="7"/>
      <c r="G125" s="7"/>
      <c r="H125" s="7"/>
      <c r="I125" s="7"/>
      <c r="J125" s="7"/>
      <c r="K125" s="7"/>
      <c r="L125" s="7"/>
      <c r="M125" s="7"/>
      <c r="N125" s="7"/>
      <c r="O125" s="7"/>
    </row>
    <row r="126" spans="1:15" x14ac:dyDescent="0.3">
      <c r="A126" s="7"/>
      <c r="B126" s="7"/>
      <c r="C126" s="7"/>
      <c r="D126" s="7"/>
      <c r="E126" s="7"/>
      <c r="F126" s="7"/>
      <c r="G126" s="7"/>
      <c r="H126" s="7"/>
      <c r="I126" s="7"/>
      <c r="J126" s="7"/>
      <c r="K126" s="7"/>
      <c r="L126" s="7"/>
      <c r="M126" s="7"/>
      <c r="N126" s="7"/>
      <c r="O126" s="7"/>
    </row>
    <row r="127" spans="1:15" x14ac:dyDescent="0.3">
      <c r="A127" s="7"/>
      <c r="B127" s="7"/>
      <c r="C127" s="7"/>
      <c r="D127" s="7"/>
      <c r="E127" s="7"/>
      <c r="F127" s="7"/>
      <c r="G127" s="7"/>
      <c r="H127" s="7"/>
      <c r="I127" s="7"/>
      <c r="J127" s="7"/>
      <c r="K127" s="7"/>
      <c r="L127" s="7"/>
      <c r="M127" s="7"/>
      <c r="N127" s="7"/>
      <c r="O127" s="7"/>
    </row>
    <row r="128" spans="1:15" x14ac:dyDescent="0.3">
      <c r="A128" s="7"/>
      <c r="B128" s="7"/>
      <c r="C128" s="7"/>
      <c r="D128" s="7"/>
      <c r="E128" s="7"/>
      <c r="F128" s="7"/>
      <c r="G128" s="7"/>
      <c r="H128" s="7"/>
      <c r="I128" s="7"/>
      <c r="J128" s="7"/>
      <c r="K128" s="7"/>
      <c r="L128" s="7"/>
      <c r="M128" s="7"/>
      <c r="N128" s="7"/>
      <c r="O128" s="7"/>
    </row>
    <row r="129" spans="1:15" x14ac:dyDescent="0.3">
      <c r="A129" s="7"/>
      <c r="B129" s="7"/>
      <c r="C129" s="7"/>
      <c r="D129" s="7"/>
      <c r="E129" s="7"/>
      <c r="F129" s="7"/>
      <c r="G129" s="7"/>
      <c r="H129" s="7"/>
      <c r="I129" s="7"/>
      <c r="J129" s="7"/>
      <c r="K129" s="7"/>
      <c r="L129" s="7"/>
      <c r="M129" s="7"/>
      <c r="N129" s="7"/>
      <c r="O129" s="7"/>
    </row>
    <row r="130" spans="1:15" x14ac:dyDescent="0.3">
      <c r="A130" s="7"/>
      <c r="B130" s="7"/>
      <c r="C130" s="7"/>
      <c r="D130" s="7"/>
      <c r="E130" s="7"/>
      <c r="F130" s="7"/>
      <c r="G130" s="7"/>
      <c r="H130" s="7"/>
      <c r="I130" s="7"/>
      <c r="J130" s="7"/>
      <c r="K130" s="7"/>
      <c r="L130" s="7"/>
      <c r="M130" s="7"/>
      <c r="N130" s="7"/>
      <c r="O130" s="7"/>
    </row>
    <row r="131" spans="1:15" x14ac:dyDescent="0.3">
      <c r="A131" s="7"/>
      <c r="B131" s="7"/>
      <c r="C131" s="7"/>
      <c r="D131" s="7"/>
      <c r="E131" s="7"/>
      <c r="F131" s="7"/>
      <c r="G131" s="7"/>
      <c r="H131" s="7"/>
      <c r="I131" s="7"/>
      <c r="J131" s="7"/>
      <c r="K131" s="7"/>
      <c r="L131" s="7"/>
      <c r="M131" s="7"/>
      <c r="N131" s="7"/>
      <c r="O131" s="7"/>
    </row>
    <row r="132" spans="1:15" x14ac:dyDescent="0.3">
      <c r="A132" s="7"/>
      <c r="B132" s="7"/>
      <c r="C132" s="7"/>
      <c r="D132" s="7"/>
      <c r="E132" s="7"/>
      <c r="F132" s="7"/>
      <c r="G132" s="7"/>
      <c r="H132" s="7"/>
      <c r="I132" s="7"/>
      <c r="J132" s="7"/>
      <c r="K132" s="7"/>
      <c r="L132" s="7"/>
      <c r="M132" s="7"/>
      <c r="N132" s="7"/>
      <c r="O132" s="7"/>
    </row>
    <row r="133" spans="1:15" x14ac:dyDescent="0.3">
      <c r="A133" s="7"/>
      <c r="B133" s="7"/>
      <c r="C133" s="7"/>
      <c r="D133" s="7"/>
      <c r="E133" s="7"/>
      <c r="F133" s="7"/>
      <c r="G133" s="7"/>
      <c r="H133" s="7"/>
      <c r="I133" s="7"/>
      <c r="J133" s="7"/>
      <c r="K133" s="7"/>
      <c r="L133" s="7"/>
      <c r="M133" s="7"/>
      <c r="N133" s="7"/>
      <c r="O133" s="7"/>
    </row>
    <row r="134" spans="1:15" x14ac:dyDescent="0.3">
      <c r="A134" s="7"/>
      <c r="B134" s="7"/>
      <c r="C134" s="7"/>
      <c r="D134" s="7"/>
      <c r="E134" s="7"/>
      <c r="F134" s="7"/>
      <c r="G134" s="7"/>
      <c r="H134" s="7"/>
      <c r="I134" s="7"/>
      <c r="J134" s="7"/>
      <c r="K134" s="7"/>
      <c r="L134" s="7"/>
      <c r="M134" s="7"/>
      <c r="N134" s="7"/>
      <c r="O134" s="7"/>
    </row>
    <row r="135" spans="1:15" x14ac:dyDescent="0.3">
      <c r="A135" s="7"/>
      <c r="B135" s="7"/>
      <c r="C135" s="7"/>
      <c r="D135" s="7"/>
      <c r="E135" s="7"/>
      <c r="F135" s="7"/>
      <c r="G135" s="7"/>
      <c r="H135" s="7"/>
      <c r="I135" s="7"/>
      <c r="J135" s="7"/>
      <c r="K135" s="7"/>
      <c r="L135" s="7"/>
      <c r="M135" s="7"/>
      <c r="N135" s="7"/>
      <c r="O135" s="7"/>
    </row>
    <row r="136" spans="1:15" x14ac:dyDescent="0.3">
      <c r="A136" s="7"/>
      <c r="B136" s="7"/>
      <c r="C136" s="7"/>
      <c r="D136" s="7"/>
      <c r="E136" s="7"/>
      <c r="F136" s="7"/>
      <c r="G136" s="7"/>
      <c r="H136" s="7"/>
      <c r="I136" s="7"/>
      <c r="J136" s="7"/>
      <c r="K136" s="7"/>
      <c r="L136" s="7"/>
      <c r="M136" s="7"/>
      <c r="N136" s="7"/>
      <c r="O136" s="7"/>
    </row>
    <row r="137" spans="1:15" x14ac:dyDescent="0.3">
      <c r="A137" s="7"/>
      <c r="B137" s="7"/>
      <c r="C137" s="7"/>
      <c r="D137" s="7"/>
      <c r="E137" s="7"/>
      <c r="F137" s="7"/>
      <c r="G137" s="7"/>
      <c r="H137" s="7"/>
      <c r="I137" s="7"/>
      <c r="J137" s="7"/>
      <c r="K137" s="7"/>
      <c r="L137" s="7"/>
      <c r="M137" s="7"/>
      <c r="N137" s="7"/>
      <c r="O137" s="7"/>
    </row>
    <row r="138" spans="1:15" x14ac:dyDescent="0.3">
      <c r="A138" s="7"/>
      <c r="B138" s="7"/>
      <c r="C138" s="7"/>
      <c r="D138" s="7"/>
      <c r="E138" s="7"/>
      <c r="F138" s="7"/>
      <c r="G138" s="7"/>
      <c r="H138" s="7"/>
      <c r="I138" s="7"/>
      <c r="J138" s="7"/>
      <c r="K138" s="7"/>
      <c r="L138" s="7"/>
      <c r="M138" s="7"/>
      <c r="N138" s="7"/>
      <c r="O138" s="7"/>
    </row>
    <row r="139" spans="1:15" x14ac:dyDescent="0.3">
      <c r="A139" s="7"/>
      <c r="B139" s="7"/>
      <c r="C139" s="7"/>
      <c r="D139" s="7"/>
      <c r="E139" s="7"/>
      <c r="F139" s="7"/>
      <c r="G139" s="7"/>
      <c r="H139" s="7"/>
      <c r="I139" s="7"/>
      <c r="J139" s="7"/>
      <c r="K139" s="7"/>
      <c r="L139" s="7"/>
      <c r="M139" s="7"/>
      <c r="N139" s="7"/>
      <c r="O139" s="7"/>
    </row>
    <row r="140" spans="1:15" x14ac:dyDescent="0.3">
      <c r="A140" s="7"/>
      <c r="B140" s="7"/>
      <c r="C140" s="7"/>
      <c r="D140" s="7"/>
      <c r="E140" s="7"/>
      <c r="F140" s="7"/>
      <c r="G140" s="7"/>
      <c r="H140" s="7"/>
      <c r="I140" s="7"/>
      <c r="J140" s="7"/>
      <c r="K140" s="7"/>
      <c r="L140" s="7"/>
      <c r="M140" s="7"/>
      <c r="N140" s="7"/>
      <c r="O140" s="7"/>
    </row>
    <row r="141" spans="1:15" x14ac:dyDescent="0.3">
      <c r="A141" s="7"/>
      <c r="B141" s="7"/>
      <c r="C141" s="7"/>
      <c r="D141" s="7"/>
      <c r="E141" s="7"/>
      <c r="F141" s="7"/>
      <c r="G141" s="7"/>
      <c r="H141" s="7"/>
      <c r="I141" s="7"/>
      <c r="J141" s="7"/>
      <c r="K141" s="7"/>
      <c r="L141" s="7"/>
      <c r="M141" s="7"/>
      <c r="N141" s="7"/>
      <c r="O141" s="7"/>
    </row>
    <row r="142" spans="1:15" x14ac:dyDescent="0.3">
      <c r="A142" s="7"/>
      <c r="B142" s="7"/>
      <c r="C142" s="7"/>
      <c r="D142" s="7"/>
      <c r="E142" s="7"/>
      <c r="F142" s="7"/>
      <c r="G142" s="7"/>
      <c r="H142" s="7"/>
      <c r="I142" s="7"/>
      <c r="J142" s="7"/>
      <c r="K142" s="7"/>
      <c r="L142" s="7"/>
      <c r="M142" s="7"/>
      <c r="N142" s="7"/>
      <c r="O142" s="7"/>
    </row>
    <row r="143" spans="1:15" x14ac:dyDescent="0.3">
      <c r="A143" s="7"/>
      <c r="B143" s="7"/>
      <c r="C143" s="7"/>
      <c r="D143" s="7"/>
      <c r="E143" s="7"/>
      <c r="F143" s="7"/>
      <c r="G143" s="7"/>
      <c r="H143" s="7"/>
      <c r="I143" s="7"/>
      <c r="J143" s="7"/>
      <c r="K143" s="7"/>
      <c r="L143" s="7"/>
      <c r="M143" s="7"/>
      <c r="N143" s="7"/>
      <c r="O143" s="7"/>
    </row>
    <row r="144" spans="1:15" x14ac:dyDescent="0.3">
      <c r="A144" s="7"/>
      <c r="B144" s="7"/>
      <c r="C144" s="7"/>
      <c r="D144" s="7"/>
      <c r="E144" s="7"/>
      <c r="F144" s="7"/>
      <c r="G144" s="7"/>
      <c r="H144" s="7"/>
      <c r="I144" s="7"/>
      <c r="J144" s="7"/>
      <c r="K144" s="7"/>
      <c r="L144" s="7"/>
      <c r="M144" s="7"/>
      <c r="N144" s="7"/>
      <c r="O144" s="7"/>
    </row>
    <row r="145" spans="1:15" x14ac:dyDescent="0.3">
      <c r="A145" s="7"/>
      <c r="B145" s="7"/>
      <c r="C145" s="7"/>
      <c r="D145" s="7"/>
      <c r="E145" s="7"/>
      <c r="F145" s="7"/>
      <c r="G145" s="7"/>
      <c r="H145" s="7"/>
      <c r="I145" s="7"/>
      <c r="J145" s="7"/>
      <c r="K145" s="7"/>
      <c r="L145" s="7"/>
      <c r="M145" s="7"/>
      <c r="N145" s="7"/>
      <c r="O145" s="7"/>
    </row>
    <row r="146" spans="1:15" x14ac:dyDescent="0.3">
      <c r="A146" s="7"/>
      <c r="B146" s="7"/>
      <c r="C146" s="7"/>
      <c r="D146" s="7"/>
      <c r="E146" s="7"/>
      <c r="F146" s="7"/>
      <c r="G146" s="7"/>
      <c r="H146" s="7"/>
      <c r="I146" s="7"/>
      <c r="J146" s="7"/>
      <c r="K146" s="7"/>
      <c r="L146" s="7"/>
      <c r="M146" s="7"/>
      <c r="N146" s="7"/>
      <c r="O146" s="7"/>
    </row>
    <row r="147" spans="1:15" x14ac:dyDescent="0.3">
      <c r="A147" s="7"/>
      <c r="B147" s="7"/>
      <c r="C147" s="7"/>
      <c r="D147" s="7"/>
      <c r="E147" s="7"/>
      <c r="F147" s="7"/>
      <c r="G147" s="7"/>
      <c r="H147" s="7"/>
      <c r="I147" s="7"/>
      <c r="J147" s="7"/>
      <c r="K147" s="7"/>
      <c r="L147" s="7"/>
      <c r="M147" s="7"/>
      <c r="N147" s="7"/>
      <c r="O147" s="7"/>
    </row>
    <row r="148" spans="1:15" x14ac:dyDescent="0.3">
      <c r="A148" s="7"/>
      <c r="B148" s="7"/>
      <c r="C148" s="7"/>
      <c r="D148" s="7"/>
      <c r="E148" s="7"/>
      <c r="F148" s="7"/>
      <c r="G148" s="7"/>
      <c r="H148" s="7"/>
      <c r="I148" s="7"/>
      <c r="J148" s="7"/>
      <c r="K148" s="7"/>
      <c r="L148" s="7"/>
      <c r="M148" s="7"/>
      <c r="N148" s="7"/>
      <c r="O148" s="7"/>
    </row>
    <row r="149" spans="1:15" x14ac:dyDescent="0.3">
      <c r="A149" s="7"/>
      <c r="B149" s="7"/>
      <c r="C149" s="7"/>
      <c r="D149" s="7"/>
      <c r="E149" s="7"/>
      <c r="F149" s="7"/>
      <c r="G149" s="7"/>
      <c r="H149" s="7"/>
      <c r="I149" s="7"/>
      <c r="J149" s="7"/>
      <c r="K149" s="7"/>
      <c r="L149" s="7"/>
      <c r="M149" s="7"/>
      <c r="N149" s="7"/>
      <c r="O149" s="7"/>
    </row>
    <row r="150" spans="1:15" x14ac:dyDescent="0.3">
      <c r="A150" s="7"/>
      <c r="B150" s="7"/>
      <c r="C150" s="7"/>
      <c r="D150" s="7"/>
      <c r="E150" s="7"/>
      <c r="F150" s="7"/>
      <c r="G150" s="7"/>
      <c r="H150" s="7"/>
      <c r="I150" s="7"/>
      <c r="J150" s="7"/>
      <c r="K150" s="7"/>
      <c r="L150" s="7"/>
      <c r="M150" s="7"/>
      <c r="N150" s="7"/>
      <c r="O150" s="7"/>
    </row>
    <row r="151" spans="1:15" x14ac:dyDescent="0.3">
      <c r="A151" s="7"/>
      <c r="B151" s="7"/>
      <c r="C151" s="7"/>
      <c r="D151" s="7"/>
      <c r="E151" s="7"/>
      <c r="F151" s="7"/>
      <c r="G151" s="7"/>
      <c r="H151" s="7"/>
      <c r="I151" s="7"/>
      <c r="J151" s="7"/>
      <c r="K151" s="7"/>
      <c r="L151" s="7"/>
      <c r="M151" s="7"/>
      <c r="N151" s="7"/>
      <c r="O151" s="7"/>
    </row>
    <row r="152" spans="1:15" x14ac:dyDescent="0.3">
      <c r="A152" s="7"/>
      <c r="B152" s="7"/>
      <c r="C152" s="7"/>
      <c r="D152" s="7"/>
      <c r="E152" s="7"/>
      <c r="F152" s="7"/>
      <c r="G152" s="7"/>
      <c r="H152" s="7"/>
      <c r="I152" s="7"/>
      <c r="J152" s="7"/>
      <c r="K152" s="7"/>
      <c r="L152" s="7"/>
      <c r="M152" s="7"/>
      <c r="N152" s="7"/>
      <c r="O152" s="7"/>
    </row>
    <row r="153" spans="1:15" x14ac:dyDescent="0.3">
      <c r="A153" s="7"/>
      <c r="B153" s="7"/>
      <c r="C153" s="7"/>
      <c r="D153" s="7"/>
      <c r="E153" s="7"/>
      <c r="F153" s="7"/>
      <c r="G153" s="7"/>
      <c r="H153" s="7"/>
      <c r="I153" s="7"/>
      <c r="J153" s="7"/>
      <c r="K153" s="7"/>
      <c r="L153" s="7"/>
      <c r="M153" s="7"/>
      <c r="N153" s="7"/>
      <c r="O153" s="7"/>
    </row>
    <row r="154" spans="1:15" x14ac:dyDescent="0.3">
      <c r="A154" s="7"/>
      <c r="B154" s="7"/>
      <c r="C154" s="7"/>
      <c r="D154" s="7"/>
      <c r="E154" s="7"/>
      <c r="F154" s="7"/>
      <c r="G154" s="7"/>
      <c r="H154" s="7"/>
      <c r="I154" s="7"/>
      <c r="J154" s="7"/>
      <c r="K154" s="7"/>
      <c r="L154" s="7"/>
      <c r="M154" s="7"/>
      <c r="N154" s="7"/>
      <c r="O154" s="7"/>
    </row>
    <row r="155" spans="1:15" x14ac:dyDescent="0.3">
      <c r="A155" s="7"/>
      <c r="B155" s="7"/>
      <c r="C155" s="7"/>
      <c r="D155" s="7"/>
      <c r="E155" s="7"/>
      <c r="F155" s="7"/>
      <c r="G155" s="7"/>
      <c r="H155" s="7"/>
      <c r="I155" s="7"/>
      <c r="J155" s="7"/>
      <c r="K155" s="7"/>
      <c r="L155" s="7"/>
      <c r="M155" s="7"/>
      <c r="N155" s="7"/>
      <c r="O155" s="7"/>
    </row>
    <row r="156" spans="1:15" x14ac:dyDescent="0.3">
      <c r="A156" s="7"/>
      <c r="B156" s="7"/>
      <c r="C156" s="7"/>
      <c r="D156" s="7"/>
      <c r="E156" s="7"/>
      <c r="F156" s="7"/>
      <c r="G156" s="7"/>
      <c r="H156" s="7"/>
      <c r="I156" s="7"/>
      <c r="J156" s="7"/>
      <c r="K156" s="7"/>
      <c r="L156" s="7"/>
      <c r="M156" s="7"/>
      <c r="N156" s="7"/>
      <c r="O156" s="7"/>
    </row>
    <row r="157" spans="1:15" x14ac:dyDescent="0.3">
      <c r="A157" s="7"/>
      <c r="B157" s="7"/>
      <c r="C157" s="7"/>
      <c r="D157" s="7"/>
      <c r="E157" s="7"/>
      <c r="F157" s="7"/>
      <c r="G157" s="7"/>
      <c r="H157" s="7"/>
      <c r="I157" s="7"/>
      <c r="J157" s="7"/>
      <c r="K157" s="7"/>
      <c r="L157" s="7"/>
      <c r="M157" s="7"/>
      <c r="N157" s="7"/>
      <c r="O157" s="7"/>
    </row>
    <row r="158" spans="1:15" x14ac:dyDescent="0.3">
      <c r="A158" s="7"/>
      <c r="B158" s="7"/>
      <c r="C158" s="7"/>
      <c r="D158" s="7"/>
      <c r="E158" s="7"/>
      <c r="F158" s="7"/>
      <c r="G158" s="7"/>
      <c r="H158" s="7"/>
      <c r="I158" s="7"/>
      <c r="J158" s="7"/>
      <c r="K158" s="7"/>
      <c r="L158" s="7"/>
      <c r="M158" s="7"/>
      <c r="N158" s="7"/>
      <c r="O158" s="7"/>
    </row>
    <row r="159" spans="1:15" x14ac:dyDescent="0.3">
      <c r="A159" s="7"/>
      <c r="B159" s="7"/>
      <c r="C159" s="7"/>
      <c r="D159" s="7"/>
      <c r="E159" s="7"/>
      <c r="F159" s="7"/>
      <c r="G159" s="7"/>
      <c r="H159" s="7"/>
      <c r="I159" s="7"/>
      <c r="J159" s="7"/>
      <c r="K159" s="7"/>
      <c r="L159" s="7"/>
      <c r="M159" s="7"/>
      <c r="N159" s="7"/>
      <c r="O159" s="7"/>
    </row>
    <row r="160" spans="1:15" x14ac:dyDescent="0.3">
      <c r="A160" s="7"/>
      <c r="B160" s="7"/>
      <c r="C160" s="7"/>
      <c r="D160" s="7"/>
      <c r="E160" s="7"/>
      <c r="F160" s="7"/>
      <c r="G160" s="7"/>
      <c r="H160" s="7"/>
      <c r="I160" s="7"/>
      <c r="J160" s="7"/>
      <c r="K160" s="7"/>
      <c r="L160" s="7"/>
      <c r="M160" s="7"/>
      <c r="N160" s="7"/>
      <c r="O160" s="7"/>
    </row>
    <row r="161" spans="1:15" x14ac:dyDescent="0.3">
      <c r="A161" s="7"/>
      <c r="B161" s="7"/>
      <c r="C161" s="7"/>
      <c r="D161" s="7"/>
      <c r="E161" s="7"/>
      <c r="F161" s="7"/>
      <c r="G161" s="7"/>
      <c r="H161" s="7"/>
      <c r="I161" s="7"/>
      <c r="J161" s="7"/>
      <c r="K161" s="7"/>
      <c r="L161" s="7"/>
      <c r="M161" s="7"/>
      <c r="N161" s="7"/>
      <c r="O161" s="7"/>
    </row>
    <row r="162" spans="1:15" x14ac:dyDescent="0.3">
      <c r="A162" s="7"/>
      <c r="B162" s="7"/>
      <c r="C162" s="7"/>
      <c r="D162" s="7"/>
      <c r="E162" s="7"/>
      <c r="F162" s="7"/>
      <c r="G162" s="7"/>
      <c r="H162" s="7"/>
      <c r="I162" s="7"/>
      <c r="J162" s="7"/>
      <c r="K162" s="7"/>
      <c r="L162" s="7"/>
      <c r="M162" s="7"/>
      <c r="N162" s="7"/>
      <c r="O162" s="7"/>
    </row>
    <row r="163" spans="1:15" x14ac:dyDescent="0.3">
      <c r="A163" s="7"/>
      <c r="B163" s="7"/>
      <c r="C163" s="7"/>
      <c r="D163" s="7"/>
      <c r="E163" s="7"/>
      <c r="F163" s="7"/>
      <c r="G163" s="7"/>
      <c r="H163" s="7"/>
      <c r="I163" s="7"/>
      <c r="J163" s="7"/>
      <c r="K163" s="7"/>
      <c r="L163" s="7"/>
      <c r="M163" s="7"/>
      <c r="N163" s="7"/>
      <c r="O163" s="7"/>
    </row>
    <row r="164" spans="1:15" x14ac:dyDescent="0.3">
      <c r="A164" s="7"/>
      <c r="B164" s="7"/>
      <c r="C164" s="7"/>
      <c r="D164" s="7"/>
      <c r="E164" s="7"/>
      <c r="F164" s="7"/>
      <c r="G164" s="7"/>
      <c r="H164" s="7"/>
      <c r="I164" s="7"/>
      <c r="J164" s="7"/>
      <c r="K164" s="7"/>
      <c r="L164" s="7"/>
      <c r="M164" s="7"/>
      <c r="N164" s="7"/>
      <c r="O164" s="7"/>
    </row>
    <row r="165" spans="1:15" x14ac:dyDescent="0.3">
      <c r="A165" s="7"/>
      <c r="B165" s="7"/>
      <c r="C165" s="7"/>
      <c r="D165" s="7"/>
      <c r="E165" s="7"/>
      <c r="F165" s="7"/>
      <c r="G165" s="7"/>
      <c r="H165" s="7"/>
      <c r="I165" s="7"/>
      <c r="J165" s="7"/>
      <c r="K165" s="7"/>
      <c r="L165" s="7"/>
      <c r="M165" s="7"/>
      <c r="N165" s="7"/>
      <c r="O165" s="7"/>
    </row>
    <row r="166" spans="1:15" x14ac:dyDescent="0.3">
      <c r="A166" s="7"/>
      <c r="B166" s="7"/>
      <c r="C166" s="7"/>
      <c r="D166" s="7"/>
      <c r="E166" s="7"/>
      <c r="F166" s="7"/>
      <c r="G166" s="7"/>
      <c r="H166" s="7"/>
      <c r="I166" s="7"/>
      <c r="J166" s="7"/>
      <c r="K166" s="7"/>
      <c r="L166" s="7"/>
      <c r="M166" s="7"/>
      <c r="N166" s="7"/>
      <c r="O166" s="7"/>
    </row>
    <row r="167" spans="1:15" x14ac:dyDescent="0.3">
      <c r="A167" s="7"/>
      <c r="B167" s="7"/>
      <c r="C167" s="7"/>
      <c r="D167" s="7"/>
      <c r="E167" s="7"/>
      <c r="F167" s="7"/>
      <c r="G167" s="7"/>
      <c r="H167" s="7"/>
      <c r="I167" s="7"/>
      <c r="J167" s="7"/>
      <c r="K167" s="7"/>
      <c r="L167" s="7"/>
      <c r="M167" s="7"/>
      <c r="N167" s="7"/>
      <c r="O167" s="7"/>
    </row>
    <row r="168" spans="1:15" x14ac:dyDescent="0.3">
      <c r="A168" s="7"/>
      <c r="B168" s="7"/>
      <c r="C168" s="7"/>
      <c r="D168" s="7"/>
      <c r="E168" s="7"/>
      <c r="F168" s="7"/>
      <c r="G168" s="7"/>
      <c r="H168" s="7"/>
      <c r="I168" s="7"/>
      <c r="J168" s="7"/>
      <c r="K168" s="7"/>
      <c r="L168" s="7"/>
      <c r="M168" s="7"/>
      <c r="N168" s="7"/>
      <c r="O168" s="7"/>
    </row>
    <row r="169" spans="1:15" x14ac:dyDescent="0.3">
      <c r="A169" s="7"/>
      <c r="B169" s="7"/>
      <c r="C169" s="7"/>
      <c r="D169" s="7"/>
      <c r="E169" s="7"/>
      <c r="F169" s="7"/>
      <c r="G169" s="7"/>
      <c r="H169" s="7"/>
      <c r="I169" s="7"/>
      <c r="J169" s="7"/>
      <c r="K169" s="7"/>
      <c r="L169" s="7"/>
      <c r="M169" s="7"/>
      <c r="N169" s="7"/>
      <c r="O169" s="7"/>
    </row>
    <row r="170" spans="1:15" x14ac:dyDescent="0.3">
      <c r="A170" s="7"/>
      <c r="B170" s="7"/>
      <c r="C170" s="7"/>
      <c r="D170" s="7"/>
      <c r="E170" s="7"/>
      <c r="F170" s="7"/>
      <c r="G170" s="7"/>
      <c r="H170" s="7"/>
      <c r="I170" s="7"/>
      <c r="J170" s="7"/>
      <c r="K170" s="7"/>
      <c r="L170" s="7"/>
      <c r="M170" s="7"/>
      <c r="N170" s="7"/>
      <c r="O170" s="7"/>
    </row>
    <row r="171" spans="1:15" x14ac:dyDescent="0.3">
      <c r="A171" s="7"/>
      <c r="B171" s="7"/>
      <c r="C171" s="7"/>
      <c r="D171" s="7"/>
      <c r="E171" s="7"/>
      <c r="F171" s="7"/>
      <c r="G171" s="7"/>
      <c r="H171" s="7"/>
      <c r="I171" s="7"/>
      <c r="J171" s="7"/>
      <c r="K171" s="7"/>
      <c r="L171" s="7"/>
      <c r="M171" s="7"/>
      <c r="N171" s="7"/>
      <c r="O171" s="7"/>
    </row>
    <row r="172" spans="1:15" x14ac:dyDescent="0.3">
      <c r="A172" s="7"/>
      <c r="B172" s="7"/>
      <c r="C172" s="7"/>
      <c r="D172" s="7"/>
      <c r="E172" s="7"/>
      <c r="F172" s="7"/>
      <c r="G172" s="7"/>
      <c r="H172" s="7"/>
      <c r="I172" s="7"/>
      <c r="J172" s="7"/>
      <c r="K172" s="7"/>
      <c r="L172" s="7"/>
      <c r="M172" s="7"/>
      <c r="N172" s="7"/>
      <c r="O172" s="7"/>
    </row>
    <row r="173" spans="1:15" x14ac:dyDescent="0.3">
      <c r="A173" s="7"/>
      <c r="B173" s="7"/>
      <c r="C173" s="7"/>
      <c r="D173" s="7"/>
      <c r="E173" s="7"/>
      <c r="F173" s="7"/>
      <c r="G173" s="7"/>
      <c r="H173" s="7"/>
      <c r="I173" s="7"/>
      <c r="J173" s="7"/>
      <c r="K173" s="7"/>
      <c r="L173" s="7"/>
      <c r="M173" s="7"/>
      <c r="N173" s="7"/>
      <c r="O173" s="7"/>
    </row>
    <row r="174" spans="1:15" x14ac:dyDescent="0.3">
      <c r="A174" s="7"/>
      <c r="B174" s="7"/>
      <c r="C174" s="7"/>
      <c r="D174" s="7"/>
      <c r="E174" s="7"/>
      <c r="F174" s="7"/>
      <c r="G174" s="7"/>
      <c r="H174" s="7"/>
      <c r="I174" s="7"/>
      <c r="J174" s="7"/>
      <c r="K174" s="7"/>
      <c r="L174" s="7"/>
      <c r="M174" s="7"/>
      <c r="N174" s="7"/>
      <c r="O174" s="7"/>
    </row>
    <row r="175" spans="1:15" x14ac:dyDescent="0.3">
      <c r="A175" s="7"/>
      <c r="B175" s="7"/>
      <c r="C175" s="7"/>
      <c r="D175" s="7"/>
      <c r="E175" s="7"/>
      <c r="F175" s="7"/>
      <c r="G175" s="7"/>
      <c r="H175" s="7"/>
      <c r="I175" s="7"/>
      <c r="J175" s="7"/>
      <c r="K175" s="7"/>
      <c r="L175" s="7"/>
      <c r="M175" s="7"/>
      <c r="N175" s="7"/>
      <c r="O175" s="7"/>
    </row>
    <row r="176" spans="1:15" x14ac:dyDescent="0.3">
      <c r="A176" s="7"/>
      <c r="B176" s="7"/>
      <c r="C176" s="7"/>
      <c r="D176" s="7"/>
      <c r="E176" s="7"/>
      <c r="F176" s="7"/>
      <c r="G176" s="7"/>
      <c r="H176" s="7"/>
      <c r="I176" s="7"/>
      <c r="J176" s="7"/>
      <c r="K176" s="7"/>
      <c r="L176" s="7"/>
      <c r="M176" s="7"/>
      <c r="N176" s="7"/>
      <c r="O176" s="7"/>
    </row>
    <row r="177" spans="1:15" x14ac:dyDescent="0.3">
      <c r="A177" s="7"/>
      <c r="B177" s="7"/>
      <c r="C177" s="7"/>
      <c r="D177" s="7"/>
      <c r="E177" s="7"/>
      <c r="F177" s="7"/>
      <c r="G177" s="7"/>
      <c r="H177" s="7"/>
      <c r="I177" s="7"/>
      <c r="J177" s="7"/>
      <c r="K177" s="7"/>
      <c r="L177" s="7"/>
      <c r="M177" s="7"/>
      <c r="N177" s="7"/>
      <c r="O177" s="7"/>
    </row>
    <row r="178" spans="1:15" x14ac:dyDescent="0.3">
      <c r="A178" s="7"/>
      <c r="B178" s="7"/>
      <c r="C178" s="7"/>
      <c r="D178" s="7"/>
      <c r="E178" s="7"/>
      <c r="F178" s="7"/>
      <c r="G178" s="7"/>
      <c r="H178" s="7"/>
      <c r="I178" s="7"/>
      <c r="J178" s="7"/>
      <c r="K178" s="7"/>
      <c r="L178" s="7"/>
      <c r="M178" s="7"/>
      <c r="N178" s="7"/>
      <c r="O178" s="7"/>
    </row>
    <row r="179" spans="1:15" x14ac:dyDescent="0.3">
      <c r="A179" s="7"/>
      <c r="B179" s="7"/>
      <c r="C179" s="7"/>
      <c r="D179" s="7"/>
      <c r="E179" s="7"/>
      <c r="F179" s="7"/>
      <c r="G179" s="7"/>
      <c r="H179" s="7"/>
      <c r="I179" s="7"/>
      <c r="J179" s="7"/>
      <c r="K179" s="7"/>
      <c r="L179" s="7"/>
      <c r="M179" s="7"/>
      <c r="N179" s="7"/>
      <c r="O179" s="7"/>
    </row>
    <row r="180" spans="1:15" x14ac:dyDescent="0.3">
      <c r="A180" s="7"/>
      <c r="B180" s="7"/>
      <c r="C180" s="7"/>
      <c r="D180" s="7"/>
      <c r="E180" s="7"/>
      <c r="F180" s="7"/>
      <c r="G180" s="7"/>
      <c r="H180" s="7"/>
      <c r="I180" s="7"/>
      <c r="J180" s="7"/>
      <c r="K180" s="7"/>
      <c r="L180" s="7"/>
      <c r="M180" s="7"/>
      <c r="N180" s="7"/>
      <c r="O180" s="7"/>
    </row>
    <row r="181" spans="1:15" x14ac:dyDescent="0.3">
      <c r="A181" s="7"/>
      <c r="B181" s="7"/>
      <c r="C181" s="7"/>
      <c r="D181" s="7"/>
      <c r="E181" s="7"/>
      <c r="F181" s="7"/>
      <c r="G181" s="7"/>
      <c r="H181" s="7"/>
      <c r="I181" s="7"/>
      <c r="J181" s="7"/>
      <c r="K181" s="7"/>
      <c r="L181" s="7"/>
      <c r="M181" s="7"/>
      <c r="N181" s="7"/>
      <c r="O181" s="7"/>
    </row>
    <row r="182" spans="1:15" x14ac:dyDescent="0.3">
      <c r="A182" s="7"/>
      <c r="B182" s="7"/>
      <c r="C182" s="7"/>
      <c r="D182" s="7"/>
      <c r="E182" s="7"/>
      <c r="F182" s="7"/>
      <c r="G182" s="7"/>
      <c r="H182" s="7"/>
      <c r="I182" s="7"/>
      <c r="J182" s="7"/>
      <c r="K182" s="7"/>
      <c r="L182" s="7"/>
      <c r="M182" s="7"/>
      <c r="N182" s="7"/>
      <c r="O182" s="7"/>
    </row>
    <row r="183" spans="1:15" x14ac:dyDescent="0.3">
      <c r="A183" s="7"/>
      <c r="B183" s="7"/>
      <c r="C183" s="7"/>
      <c r="D183" s="7"/>
      <c r="E183" s="7"/>
      <c r="F183" s="7"/>
      <c r="G183" s="7"/>
      <c r="H183" s="7"/>
      <c r="I183" s="7"/>
      <c r="J183" s="7"/>
      <c r="K183" s="7"/>
      <c r="L183" s="7"/>
      <c r="M183" s="7"/>
      <c r="N183" s="7"/>
      <c r="O183" s="7"/>
    </row>
    <row r="184" spans="1:15" x14ac:dyDescent="0.3">
      <c r="A184" s="7"/>
      <c r="B184" s="7"/>
      <c r="C184" s="7"/>
      <c r="D184" s="7"/>
      <c r="E184" s="7"/>
      <c r="F184" s="7"/>
      <c r="G184" s="7"/>
      <c r="H184" s="7"/>
      <c r="I184" s="7"/>
      <c r="J184" s="7"/>
      <c r="K184" s="7"/>
      <c r="L184" s="7"/>
      <c r="M184" s="7"/>
      <c r="N184" s="7"/>
      <c r="O184" s="7"/>
    </row>
    <row r="185" spans="1:15" x14ac:dyDescent="0.3">
      <c r="A185" s="7"/>
      <c r="B185" s="7"/>
      <c r="C185" s="7"/>
      <c r="D185" s="7"/>
      <c r="E185" s="7"/>
      <c r="F185" s="7"/>
      <c r="G185" s="7"/>
      <c r="H185" s="7"/>
      <c r="I185" s="7"/>
      <c r="J185" s="7"/>
      <c r="K185" s="7"/>
      <c r="L185" s="7"/>
      <c r="M185" s="7"/>
      <c r="N185" s="7"/>
      <c r="O185" s="7"/>
    </row>
    <row r="186" spans="1:15" x14ac:dyDescent="0.3">
      <c r="A186" s="7"/>
      <c r="B186" s="7"/>
      <c r="C186" s="7"/>
      <c r="D186" s="7"/>
      <c r="E186" s="7"/>
      <c r="F186" s="7"/>
      <c r="G186" s="7"/>
      <c r="H186" s="7"/>
      <c r="I186" s="7"/>
      <c r="J186" s="7"/>
      <c r="K186" s="7"/>
      <c r="L186" s="7"/>
      <c r="M186" s="7"/>
      <c r="N186" s="7"/>
      <c r="O186" s="7"/>
    </row>
    <row r="187" spans="1:15" x14ac:dyDescent="0.3">
      <c r="A187" s="7"/>
      <c r="B187" s="7"/>
      <c r="C187" s="7"/>
      <c r="D187" s="7"/>
      <c r="E187" s="7"/>
      <c r="F187" s="7"/>
      <c r="G187" s="7"/>
      <c r="H187" s="7"/>
      <c r="I187" s="7"/>
      <c r="J187" s="7"/>
      <c r="K187" s="7"/>
      <c r="L187" s="7"/>
      <c r="M187" s="7"/>
      <c r="N187" s="7"/>
      <c r="O187" s="7"/>
    </row>
    <row r="188" spans="1:15" x14ac:dyDescent="0.3">
      <c r="A188" s="7"/>
      <c r="B188" s="7"/>
      <c r="C188" s="7"/>
      <c r="D188" s="7"/>
      <c r="E188" s="7"/>
      <c r="F188" s="7"/>
      <c r="G188" s="7"/>
      <c r="H188" s="7"/>
      <c r="I188" s="7"/>
      <c r="J188" s="7"/>
      <c r="K188" s="7"/>
      <c r="L188" s="7"/>
      <c r="M188" s="7"/>
      <c r="N188" s="7"/>
      <c r="O188" s="7"/>
    </row>
    <row r="189" spans="1:15" x14ac:dyDescent="0.3">
      <c r="A189" s="7"/>
      <c r="B189" s="7"/>
      <c r="C189" s="7"/>
      <c r="D189" s="7"/>
      <c r="E189" s="7"/>
      <c r="F189" s="7"/>
      <c r="G189" s="7"/>
      <c r="H189" s="7"/>
      <c r="I189" s="7"/>
      <c r="J189" s="7"/>
      <c r="K189" s="7"/>
      <c r="L189" s="7"/>
      <c r="M189" s="7"/>
      <c r="N189" s="7"/>
      <c r="O189" s="7"/>
    </row>
    <row r="190" spans="1:15" x14ac:dyDescent="0.3">
      <c r="A190" s="7"/>
      <c r="B190" s="7"/>
      <c r="C190" s="7"/>
      <c r="D190" s="7"/>
      <c r="E190" s="7"/>
      <c r="F190" s="7"/>
      <c r="G190" s="7"/>
      <c r="H190" s="7"/>
      <c r="I190" s="7"/>
      <c r="J190" s="7"/>
      <c r="K190" s="7"/>
      <c r="L190" s="7"/>
      <c r="M190" s="7"/>
      <c r="N190" s="7"/>
      <c r="O190" s="7"/>
    </row>
    <row r="191" spans="1:15" x14ac:dyDescent="0.3">
      <c r="A191" s="7"/>
      <c r="B191" s="7"/>
      <c r="C191" s="7"/>
      <c r="D191" s="7"/>
      <c r="E191" s="7"/>
      <c r="F191" s="7"/>
      <c r="G191" s="7"/>
      <c r="H191" s="7"/>
      <c r="I191" s="7"/>
      <c r="J191" s="7"/>
      <c r="K191" s="7"/>
      <c r="L191" s="7"/>
      <c r="M191" s="7"/>
      <c r="N191" s="7"/>
      <c r="O191" s="7"/>
    </row>
    <row r="192" spans="1:15" x14ac:dyDescent="0.3">
      <c r="A192" s="7"/>
      <c r="B192" s="7"/>
      <c r="C192" s="7"/>
      <c r="D192" s="7"/>
      <c r="E192" s="7"/>
      <c r="F192" s="7"/>
      <c r="G192" s="7"/>
      <c r="H192" s="7"/>
      <c r="I192" s="7"/>
      <c r="J192" s="7"/>
      <c r="K192" s="7"/>
      <c r="L192" s="7"/>
      <c r="M192" s="7"/>
      <c r="N192" s="7"/>
      <c r="O192" s="7"/>
    </row>
    <row r="193" spans="1:15" x14ac:dyDescent="0.3">
      <c r="A193" s="7"/>
      <c r="B193" s="7"/>
      <c r="C193" s="7"/>
      <c r="D193" s="7"/>
      <c r="E193" s="7"/>
      <c r="F193" s="7"/>
      <c r="G193" s="7"/>
      <c r="H193" s="7"/>
      <c r="I193" s="7"/>
      <c r="J193" s="7"/>
      <c r="K193" s="7"/>
      <c r="L193" s="7"/>
      <c r="M193" s="7"/>
      <c r="N193" s="7"/>
      <c r="O193" s="7"/>
    </row>
    <row r="194" spans="1:15" x14ac:dyDescent="0.3">
      <c r="A194" s="7"/>
      <c r="B194" s="7"/>
      <c r="C194" s="7"/>
      <c r="D194" s="7"/>
      <c r="E194" s="7"/>
      <c r="F194" s="7"/>
      <c r="G194" s="7"/>
      <c r="H194" s="7"/>
      <c r="I194" s="7"/>
      <c r="J194" s="7"/>
      <c r="K194" s="7"/>
      <c r="L194" s="7"/>
      <c r="M194" s="7"/>
      <c r="N194" s="7"/>
      <c r="O194" s="7"/>
    </row>
    <row r="195" spans="1:15" x14ac:dyDescent="0.3">
      <c r="A195" s="7"/>
      <c r="B195" s="7"/>
      <c r="C195" s="7"/>
      <c r="D195" s="7"/>
      <c r="E195" s="7"/>
      <c r="F195" s="7"/>
      <c r="G195" s="7"/>
      <c r="H195" s="7"/>
      <c r="I195" s="7"/>
      <c r="J195" s="7"/>
      <c r="K195" s="7"/>
      <c r="L195" s="7"/>
      <c r="M195" s="7"/>
      <c r="N195" s="7"/>
      <c r="O195" s="7"/>
    </row>
    <row r="196" spans="1:15" x14ac:dyDescent="0.3">
      <c r="A196" s="7"/>
      <c r="B196" s="7"/>
      <c r="C196" s="7"/>
      <c r="D196" s="7"/>
      <c r="E196" s="7"/>
      <c r="F196" s="7"/>
      <c r="G196" s="7"/>
      <c r="H196" s="7"/>
      <c r="I196" s="7"/>
      <c r="J196" s="7"/>
      <c r="K196" s="7"/>
      <c r="L196" s="7"/>
      <c r="M196" s="7"/>
      <c r="N196" s="7"/>
      <c r="O196" s="7"/>
    </row>
    <row r="197" spans="1:15" x14ac:dyDescent="0.3">
      <c r="A197" s="7"/>
      <c r="B197" s="7"/>
      <c r="C197" s="7"/>
      <c r="D197" s="7"/>
      <c r="E197" s="7"/>
      <c r="F197" s="7"/>
      <c r="G197" s="7"/>
      <c r="H197" s="7"/>
      <c r="I197" s="7"/>
      <c r="J197" s="7"/>
      <c r="K197" s="7"/>
      <c r="L197" s="7"/>
      <c r="M197" s="7"/>
      <c r="N197" s="7"/>
      <c r="O197" s="7"/>
    </row>
    <row r="198" spans="1:15" x14ac:dyDescent="0.3">
      <c r="A198" s="7"/>
      <c r="B198" s="7"/>
      <c r="C198" s="7"/>
      <c r="D198" s="7"/>
      <c r="E198" s="7"/>
      <c r="F198" s="7"/>
      <c r="G198" s="7"/>
      <c r="H198" s="7"/>
      <c r="I198" s="7"/>
      <c r="J198" s="7"/>
      <c r="K198" s="7"/>
      <c r="L198" s="7"/>
      <c r="M198" s="7"/>
      <c r="N198" s="7"/>
      <c r="O198" s="7"/>
    </row>
    <row r="199" spans="1:15" x14ac:dyDescent="0.3">
      <c r="A199" s="7"/>
      <c r="B199" s="7"/>
      <c r="C199" s="7"/>
      <c r="D199" s="7"/>
      <c r="E199" s="7"/>
      <c r="F199" s="7"/>
      <c r="G199" s="7"/>
      <c r="H199" s="7"/>
      <c r="I199" s="7"/>
      <c r="J199" s="7"/>
      <c r="K199" s="7"/>
      <c r="L199" s="7"/>
      <c r="M199" s="7"/>
      <c r="N199" s="7"/>
      <c r="O199" s="7"/>
    </row>
    <row r="200" spans="1:15" x14ac:dyDescent="0.3">
      <c r="A200" s="7"/>
      <c r="B200" s="7"/>
      <c r="C200" s="7"/>
      <c r="D200" s="7"/>
      <c r="E200" s="7"/>
      <c r="F200" s="7"/>
      <c r="G200" s="7"/>
      <c r="H200" s="7"/>
      <c r="I200" s="7"/>
      <c r="J200" s="7"/>
      <c r="K200" s="7"/>
      <c r="L200" s="7"/>
      <c r="M200" s="7"/>
      <c r="N200" s="7"/>
      <c r="O200" s="7"/>
    </row>
    <row r="201" spans="1:15" x14ac:dyDescent="0.3">
      <c r="A201" s="7"/>
      <c r="B201" s="7"/>
      <c r="C201" s="7"/>
      <c r="D201" s="7"/>
      <c r="E201" s="7"/>
      <c r="F201" s="7"/>
      <c r="G201" s="7"/>
      <c r="H201" s="7"/>
      <c r="I201" s="7"/>
      <c r="J201" s="7"/>
      <c r="K201" s="7"/>
      <c r="L201" s="7"/>
      <c r="M201" s="7"/>
      <c r="N201" s="7"/>
      <c r="O201" s="7"/>
    </row>
    <row r="202" spans="1:15" x14ac:dyDescent="0.3">
      <c r="A202" s="7"/>
      <c r="B202" s="7"/>
      <c r="C202" s="7"/>
      <c r="D202" s="7"/>
      <c r="E202" s="7"/>
      <c r="F202" s="7"/>
      <c r="G202" s="7"/>
      <c r="H202" s="7"/>
      <c r="I202" s="7"/>
      <c r="J202" s="7"/>
      <c r="K202" s="7"/>
      <c r="L202" s="7"/>
      <c r="M202" s="7"/>
      <c r="N202" s="7"/>
      <c r="O202" s="7"/>
    </row>
    <row r="203" spans="1:15" x14ac:dyDescent="0.3">
      <c r="A203" s="7"/>
      <c r="B203" s="7"/>
      <c r="C203" s="7"/>
      <c r="D203" s="7"/>
      <c r="E203" s="7"/>
      <c r="F203" s="7"/>
      <c r="G203" s="7"/>
      <c r="H203" s="7"/>
      <c r="I203" s="7"/>
      <c r="J203" s="7"/>
      <c r="K203" s="7"/>
      <c r="L203" s="7"/>
      <c r="M203" s="7"/>
      <c r="N203" s="7"/>
      <c r="O203" s="7"/>
    </row>
    <row r="204" spans="1:15" x14ac:dyDescent="0.3">
      <c r="A204" s="7"/>
      <c r="B204" s="7"/>
      <c r="C204" s="7"/>
      <c r="D204" s="7"/>
      <c r="E204" s="7"/>
      <c r="F204" s="7"/>
      <c r="G204" s="7"/>
      <c r="H204" s="7"/>
      <c r="I204" s="7"/>
      <c r="J204" s="7"/>
      <c r="K204" s="7"/>
      <c r="L204" s="7"/>
      <c r="M204" s="7"/>
      <c r="N204" s="7"/>
      <c r="O204" s="7"/>
    </row>
    <row r="205" spans="1:15" x14ac:dyDescent="0.3">
      <c r="A205" s="7"/>
      <c r="B205" s="7"/>
      <c r="C205" s="7"/>
      <c r="D205" s="7"/>
      <c r="E205" s="7"/>
      <c r="F205" s="7"/>
      <c r="G205" s="7"/>
      <c r="H205" s="7"/>
      <c r="I205" s="7"/>
      <c r="J205" s="7"/>
      <c r="K205" s="7"/>
      <c r="L205" s="7"/>
      <c r="M205" s="7"/>
      <c r="N205" s="7"/>
      <c r="O205" s="7"/>
    </row>
    <row r="206" spans="1:15" x14ac:dyDescent="0.3">
      <c r="A206" s="7"/>
      <c r="B206" s="7"/>
      <c r="C206" s="7"/>
      <c r="F206" s="7"/>
      <c r="G206" s="7"/>
      <c r="H206" s="7"/>
      <c r="I206" s="7"/>
      <c r="J206" s="7"/>
      <c r="K206" s="7"/>
      <c r="L206" s="7"/>
      <c r="M206" s="7"/>
      <c r="N206" s="7"/>
      <c r="O206" s="7"/>
    </row>
    <row r="207" spans="1:15" x14ac:dyDescent="0.3">
      <c r="A207" s="7"/>
      <c r="B207" s="7"/>
      <c r="C207" s="7"/>
      <c r="F207" s="7"/>
      <c r="G207" s="7"/>
      <c r="H207" s="7"/>
      <c r="I207" s="7"/>
      <c r="J207" s="7"/>
      <c r="K207" s="7"/>
      <c r="L207" s="7"/>
      <c r="M207" s="7"/>
      <c r="N207" s="7"/>
      <c r="O207" s="7"/>
    </row>
    <row r="208" spans="1:15" x14ac:dyDescent="0.3">
      <c r="A208" s="7"/>
      <c r="B208" s="7"/>
      <c r="C208" s="7"/>
      <c r="F208" s="7"/>
      <c r="G208" s="7"/>
      <c r="H208" s="7"/>
      <c r="I208" s="7"/>
      <c r="J208" s="7"/>
      <c r="K208" s="7"/>
      <c r="L208" s="7"/>
      <c r="M208" s="7"/>
      <c r="N208" s="7"/>
      <c r="O208" s="7"/>
    </row>
    <row r="209" spans="1:15" x14ac:dyDescent="0.3">
      <c r="A209" s="7"/>
      <c r="B209" s="7"/>
      <c r="C209" s="7"/>
      <c r="F209" s="7"/>
      <c r="G209" s="7"/>
      <c r="H209" s="7"/>
      <c r="I209" s="7"/>
      <c r="J209" s="7"/>
      <c r="K209" s="7"/>
      <c r="L209" s="7"/>
      <c r="M209" s="7"/>
      <c r="N209" s="7"/>
      <c r="O209" s="7"/>
    </row>
    <row r="210" spans="1:15" x14ac:dyDescent="0.3">
      <c r="A210" s="7"/>
      <c r="B210" s="7"/>
      <c r="C210" s="7"/>
      <c r="F210" s="7"/>
      <c r="G210" s="7"/>
      <c r="H210" s="7"/>
      <c r="I210" s="7"/>
      <c r="J210" s="7"/>
      <c r="K210" s="7"/>
      <c r="L210" s="7"/>
      <c r="M210" s="7"/>
      <c r="N210" s="7"/>
      <c r="O210" s="7"/>
    </row>
  </sheetData>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3"/>
  <sheetViews>
    <sheetView workbookViewId="0">
      <selection sqref="A1:E13"/>
    </sheetView>
  </sheetViews>
  <sheetFormatPr baseColWidth="10" defaultRowHeight="15.6" x14ac:dyDescent="0.3"/>
  <sheetData>
    <row r="1" spans="1:5" x14ac:dyDescent="0.3">
      <c r="A1" s="20" t="s">
        <v>96</v>
      </c>
      <c r="B1" t="s">
        <v>189</v>
      </c>
    </row>
    <row r="2" spans="1:5" x14ac:dyDescent="0.3">
      <c r="A2" s="20" t="s">
        <v>97</v>
      </c>
      <c r="B2" s="7" t="s">
        <v>190</v>
      </c>
      <c r="C2" s="7"/>
      <c r="D2" s="7"/>
      <c r="E2" s="7"/>
    </row>
    <row r="3" spans="1:5" ht="16.2" thickBot="1" x14ac:dyDescent="0.35">
      <c r="A3" s="20" t="s">
        <v>98</v>
      </c>
      <c r="B3" s="7" t="s">
        <v>208</v>
      </c>
      <c r="C3" s="7"/>
      <c r="D3" s="7"/>
      <c r="E3" s="7"/>
    </row>
    <row r="4" spans="1:5" x14ac:dyDescent="0.3">
      <c r="A4" s="11" t="s">
        <v>203</v>
      </c>
      <c r="B4" s="12" t="s">
        <v>204</v>
      </c>
      <c r="C4" s="13" t="s">
        <v>191</v>
      </c>
      <c r="E4" t="s">
        <v>192</v>
      </c>
    </row>
    <row r="5" spans="1:5" x14ac:dyDescent="0.3">
      <c r="A5" s="14" t="s">
        <v>198</v>
      </c>
      <c r="B5" s="94">
        <v>4300</v>
      </c>
      <c r="C5" s="93">
        <v>7.4999999999999997E-2</v>
      </c>
      <c r="D5" s="88" t="s">
        <v>193</v>
      </c>
      <c r="E5" s="89">
        <v>0.67300000000000004</v>
      </c>
    </row>
    <row r="6" spans="1:5" x14ac:dyDescent="0.3">
      <c r="A6" s="14" t="s">
        <v>199</v>
      </c>
      <c r="B6" s="94">
        <v>65700</v>
      </c>
      <c r="C6" s="93">
        <f>E7-C5+0.025</f>
        <v>0.154</v>
      </c>
      <c r="D6" s="88" t="s">
        <v>194</v>
      </c>
      <c r="E6" s="89">
        <v>0.35299999999999998</v>
      </c>
    </row>
    <row r="7" spans="1:5" x14ac:dyDescent="0.3">
      <c r="A7" s="14" t="s">
        <v>200</v>
      </c>
      <c r="B7" s="94">
        <v>630000</v>
      </c>
      <c r="C7" s="93">
        <f>E6-E7</f>
        <v>0.14899999999999999</v>
      </c>
      <c r="D7" s="88" t="s">
        <v>195</v>
      </c>
      <c r="E7" s="89">
        <v>0.20399999999999999</v>
      </c>
    </row>
    <row r="8" spans="1:5" x14ac:dyDescent="0.3">
      <c r="A8" s="14" t="s">
        <v>201</v>
      </c>
      <c r="B8" s="94">
        <v>6300000</v>
      </c>
      <c r="C8" s="93">
        <f>E5-E6</f>
        <v>0.32000000000000006</v>
      </c>
      <c r="D8" s="88" t="s">
        <v>196</v>
      </c>
      <c r="E8" s="89">
        <f>SUM(E9:E12)</f>
        <v>0.314</v>
      </c>
    </row>
    <row r="9" spans="1:5" x14ac:dyDescent="0.3">
      <c r="A9" s="14" t="s">
        <v>207</v>
      </c>
      <c r="B9" s="94">
        <v>28000000</v>
      </c>
      <c r="C9" s="93">
        <f>1-C10-C8-C7-C6-C5</f>
        <v>0.28999999999999987</v>
      </c>
      <c r="D9" t="s">
        <v>90</v>
      </c>
      <c r="E9" s="15">
        <v>0.15</v>
      </c>
    </row>
    <row r="10" spans="1:5" ht="16.2" thickBot="1" x14ac:dyDescent="0.35">
      <c r="A10" s="19" t="s">
        <v>202</v>
      </c>
      <c r="B10" s="95">
        <v>35000000</v>
      </c>
      <c r="C10" s="96">
        <v>1.2E-2</v>
      </c>
      <c r="D10" t="s">
        <v>89</v>
      </c>
      <c r="E10" s="91">
        <v>9.2999999999999999E-2</v>
      </c>
    </row>
    <row r="11" spans="1:5" x14ac:dyDescent="0.3">
      <c r="A11" t="s">
        <v>76</v>
      </c>
      <c r="B11" s="92" t="s">
        <v>206</v>
      </c>
      <c r="C11">
        <f>SUM(C5:C10)</f>
        <v>1</v>
      </c>
      <c r="D11" t="s">
        <v>88</v>
      </c>
      <c r="E11" s="91">
        <v>5.2999999999999999E-2</v>
      </c>
    </row>
    <row r="12" spans="1:5" x14ac:dyDescent="0.3">
      <c r="D12" t="s">
        <v>87</v>
      </c>
      <c r="E12" s="91">
        <v>1.7999999999999999E-2</v>
      </c>
    </row>
    <row r="13" spans="1:5" x14ac:dyDescent="0.3">
      <c r="D13" s="88" t="s">
        <v>197</v>
      </c>
      <c r="E13" s="89">
        <v>1.2999999999999999E-2</v>
      </c>
    </row>
  </sheetData>
  <pageMargins left="0.7" right="0.7" top="0.78740157499999996" bottom="0.78740157499999996"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2" sqref="B2"/>
    </sheetView>
  </sheetViews>
  <sheetFormatPr baseColWidth="10" defaultRowHeight="15.6" x14ac:dyDescent="0.3"/>
  <sheetData>
    <row r="1" spans="1:2" x14ac:dyDescent="0.3">
      <c r="A1" s="20" t="s">
        <v>96</v>
      </c>
      <c r="B1" s="2" t="s">
        <v>258</v>
      </c>
    </row>
    <row r="2" spans="1:2" x14ac:dyDescent="0.3">
      <c r="A2" s="20" t="s">
        <v>97</v>
      </c>
      <c r="B2" s="30" t="s">
        <v>114</v>
      </c>
    </row>
    <row r="3" spans="1:2" x14ac:dyDescent="0.3">
      <c r="A3" s="20" t="s">
        <v>98</v>
      </c>
      <c r="B3" s="129" t="s">
        <v>257</v>
      </c>
    </row>
  </sheetData>
  <pageMargins left="0.7" right="0.7" top="0.78740157499999996" bottom="0.78740157499999996" header="0.3" footer="0.3"/>
  <pageSetup paperSize="9" orientation="portrait" horizontalDpi="4294967293" vertic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D21" sqref="D21"/>
    </sheetView>
  </sheetViews>
  <sheetFormatPr baseColWidth="10" defaultRowHeight="15.6" x14ac:dyDescent="0.3"/>
  <sheetData>
    <row r="1" spans="1:2" x14ac:dyDescent="0.3">
      <c r="A1" s="20" t="s">
        <v>96</v>
      </c>
      <c r="B1" s="2" t="s">
        <v>236</v>
      </c>
    </row>
    <row r="2" spans="1:2" x14ac:dyDescent="0.3">
      <c r="A2" s="20" t="s">
        <v>97</v>
      </c>
      <c r="B2" s="2" t="s">
        <v>237</v>
      </c>
    </row>
    <row r="3" spans="1:2" x14ac:dyDescent="0.3">
      <c r="A3" s="20" t="s">
        <v>98</v>
      </c>
    </row>
  </sheetData>
  <pageMargins left="0.7" right="0.7" top="0.78740157499999996" bottom="0.78740157499999996" header="0.3" footer="0.3"/>
  <pageSetup paperSize="9" orientation="portrait" horizontalDpi="4294967293" vertic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1" sqref="B1"/>
    </sheetView>
  </sheetViews>
  <sheetFormatPr baseColWidth="10" defaultRowHeight="15.6" x14ac:dyDescent="0.3"/>
  <sheetData>
    <row r="1" spans="1:2" x14ac:dyDescent="0.3">
      <c r="A1" s="30" t="s">
        <v>96</v>
      </c>
      <c r="B1" t="s">
        <v>238</v>
      </c>
    </row>
    <row r="2" spans="1:2" x14ac:dyDescent="0.3">
      <c r="A2" s="20" t="s">
        <v>97</v>
      </c>
    </row>
    <row r="3" spans="1:2" x14ac:dyDescent="0.3">
      <c r="A3" s="20" t="s">
        <v>98</v>
      </c>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2" sqref="B2"/>
    </sheetView>
  </sheetViews>
  <sheetFormatPr baseColWidth="10" defaultRowHeight="15.6" x14ac:dyDescent="0.3"/>
  <sheetData>
    <row r="1" spans="1:2" x14ac:dyDescent="0.3">
      <c r="A1" s="20" t="s">
        <v>96</v>
      </c>
      <c r="B1" t="s">
        <v>239</v>
      </c>
    </row>
    <row r="2" spans="1:2" x14ac:dyDescent="0.3">
      <c r="A2" s="20" t="s">
        <v>97</v>
      </c>
    </row>
    <row r="3" spans="1:2" x14ac:dyDescent="0.3">
      <c r="A3" s="20" t="s">
        <v>98</v>
      </c>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3" sqref="B3"/>
    </sheetView>
  </sheetViews>
  <sheetFormatPr baseColWidth="10" defaultRowHeight="15.6" x14ac:dyDescent="0.3"/>
  <sheetData>
    <row r="1" spans="1:2" x14ac:dyDescent="0.3">
      <c r="A1" s="20" t="s">
        <v>96</v>
      </c>
      <c r="B1" t="s">
        <v>240</v>
      </c>
    </row>
    <row r="2" spans="1:2" x14ac:dyDescent="0.3">
      <c r="A2" s="20" t="s">
        <v>97</v>
      </c>
      <c r="B2" t="s">
        <v>241</v>
      </c>
    </row>
    <row r="3" spans="1:2" x14ac:dyDescent="0.3">
      <c r="A3" s="20" t="s">
        <v>98</v>
      </c>
    </row>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7"/>
  <sheetViews>
    <sheetView workbookViewId="0">
      <selection activeCell="C5" sqref="C5"/>
    </sheetView>
  </sheetViews>
  <sheetFormatPr baseColWidth="10" defaultRowHeight="14.4" x14ac:dyDescent="0.3"/>
  <cols>
    <col min="1" max="1" width="14.69921875" style="131" bestFit="1" customWidth="1"/>
    <col min="2" max="2" width="22.19921875" style="131" customWidth="1"/>
    <col min="3" max="3" width="11.796875" style="131" customWidth="1"/>
    <col min="4" max="4" width="60.59765625" style="131" customWidth="1"/>
    <col min="5" max="5" width="27.69921875" style="131" customWidth="1"/>
    <col min="6" max="6" width="16.09765625" style="131" bestFit="1" customWidth="1"/>
    <col min="7" max="7" width="16.09765625" style="131" customWidth="1"/>
    <col min="8" max="16384" width="11.19921875" style="131"/>
  </cols>
  <sheetData>
    <row r="1" spans="1:5" x14ac:dyDescent="0.3">
      <c r="B1" s="131" t="s">
        <v>96</v>
      </c>
      <c r="C1" s="131" t="s">
        <v>261</v>
      </c>
      <c r="D1" s="131" t="s">
        <v>262</v>
      </c>
      <c r="E1" s="131" t="s">
        <v>97</v>
      </c>
    </row>
    <row r="2" spans="1:5" x14ac:dyDescent="0.3">
      <c r="A2" s="132" t="s">
        <v>263</v>
      </c>
      <c r="B2" s="132" t="s">
        <v>264</v>
      </c>
      <c r="C2" s="132"/>
      <c r="D2" s="132"/>
      <c r="E2" s="132"/>
    </row>
    <row r="3" spans="1:5" ht="129.6" x14ac:dyDescent="0.3">
      <c r="A3" s="133" t="s">
        <v>265</v>
      </c>
      <c r="B3" s="133" t="s">
        <v>266</v>
      </c>
      <c r="C3" s="133" t="s">
        <v>267</v>
      </c>
      <c r="D3" s="134" t="s">
        <v>268</v>
      </c>
      <c r="E3" s="134" t="s">
        <v>269</v>
      </c>
    </row>
    <row r="4" spans="1:5" ht="72" x14ac:dyDescent="0.3">
      <c r="A4" s="135" t="s">
        <v>270</v>
      </c>
      <c r="B4" s="135" t="s">
        <v>271</v>
      </c>
      <c r="C4" s="135" t="s">
        <v>272</v>
      </c>
      <c r="D4" s="136" t="s">
        <v>273</v>
      </c>
      <c r="E4" s="136" t="s">
        <v>274</v>
      </c>
    </row>
    <row r="5" spans="1:5" ht="115.2" x14ac:dyDescent="0.3">
      <c r="A5" s="133" t="s">
        <v>275</v>
      </c>
      <c r="B5" s="133" t="s">
        <v>276</v>
      </c>
      <c r="C5" s="133" t="s">
        <v>277</v>
      </c>
      <c r="D5" s="134" t="s">
        <v>278</v>
      </c>
      <c r="E5" s="134" t="s">
        <v>279</v>
      </c>
    </row>
    <row r="6" spans="1:5" ht="72" x14ac:dyDescent="0.3">
      <c r="A6" s="135" t="s">
        <v>280</v>
      </c>
      <c r="B6" s="135" t="s">
        <v>281</v>
      </c>
      <c r="C6" s="135" t="s">
        <v>282</v>
      </c>
      <c r="D6" s="136" t="s">
        <v>283</v>
      </c>
      <c r="E6" s="136" t="s">
        <v>284</v>
      </c>
    </row>
    <row r="7" spans="1:5" ht="115.2" x14ac:dyDescent="0.3">
      <c r="A7" s="133" t="s">
        <v>285</v>
      </c>
      <c r="B7" s="133" t="s">
        <v>286</v>
      </c>
      <c r="C7" s="133" t="s">
        <v>287</v>
      </c>
      <c r="D7" s="134" t="s">
        <v>288</v>
      </c>
      <c r="E7" s="134" t="s">
        <v>289</v>
      </c>
    </row>
    <row r="8" spans="1:5" ht="72" x14ac:dyDescent="0.3">
      <c r="A8" s="135" t="s">
        <v>290</v>
      </c>
      <c r="B8" s="135" t="s">
        <v>291</v>
      </c>
      <c r="C8" s="135" t="s">
        <v>292</v>
      </c>
      <c r="D8" s="136" t="s">
        <v>293</v>
      </c>
      <c r="E8" s="136" t="s">
        <v>294</v>
      </c>
    </row>
    <row r="9" spans="1:5" x14ac:dyDescent="0.3">
      <c r="A9" s="132" t="s">
        <v>295</v>
      </c>
      <c r="B9" s="132" t="s">
        <v>183</v>
      </c>
      <c r="C9" s="132" t="s">
        <v>287</v>
      </c>
      <c r="D9" s="137"/>
      <c r="E9" s="137"/>
    </row>
    <row r="10" spans="1:5" ht="158.4" x14ac:dyDescent="0.3">
      <c r="A10" s="133" t="s">
        <v>296</v>
      </c>
      <c r="B10" s="133" t="s">
        <v>297</v>
      </c>
      <c r="C10" s="133" t="s">
        <v>298</v>
      </c>
      <c r="D10" s="134" t="s">
        <v>299</v>
      </c>
      <c r="E10" s="134" t="s">
        <v>300</v>
      </c>
    </row>
    <row r="11" spans="1:5" ht="43.2" x14ac:dyDescent="0.3">
      <c r="A11" s="135" t="s">
        <v>301</v>
      </c>
      <c r="B11" s="135" t="s">
        <v>302</v>
      </c>
      <c r="C11" s="135" t="s">
        <v>282</v>
      </c>
      <c r="D11" s="136" t="s">
        <v>303</v>
      </c>
      <c r="E11" s="136" t="s">
        <v>304</v>
      </c>
    </row>
    <row r="12" spans="1:5" ht="86.4" x14ac:dyDescent="0.3">
      <c r="A12" s="133" t="s">
        <v>305</v>
      </c>
      <c r="B12" s="133" t="s">
        <v>306</v>
      </c>
      <c r="C12" s="133" t="s">
        <v>307</v>
      </c>
      <c r="D12" s="134" t="s">
        <v>308</v>
      </c>
      <c r="E12" s="138" t="s">
        <v>309</v>
      </c>
    </row>
    <row r="13" spans="1:5" ht="57.6" x14ac:dyDescent="0.3">
      <c r="A13" s="135" t="s">
        <v>310</v>
      </c>
      <c r="B13" s="135" t="s">
        <v>311</v>
      </c>
      <c r="C13" s="135" t="s">
        <v>272</v>
      </c>
      <c r="D13" s="136" t="s">
        <v>312</v>
      </c>
      <c r="E13" s="139" t="s">
        <v>313</v>
      </c>
    </row>
    <row r="14" spans="1:5" ht="86.4" x14ac:dyDescent="0.3">
      <c r="A14" s="133" t="s">
        <v>314</v>
      </c>
      <c r="B14" s="133" t="s">
        <v>315</v>
      </c>
      <c r="C14" s="133" t="s">
        <v>316</v>
      </c>
      <c r="D14" s="134" t="s">
        <v>317</v>
      </c>
      <c r="E14" s="134" t="s">
        <v>318</v>
      </c>
    </row>
    <row r="15" spans="1:5" ht="43.2" x14ac:dyDescent="0.3">
      <c r="A15" s="135" t="s">
        <v>319</v>
      </c>
      <c r="B15" s="135" t="s">
        <v>320</v>
      </c>
      <c r="C15" s="135" t="s">
        <v>292</v>
      </c>
      <c r="D15" s="136" t="s">
        <v>321</v>
      </c>
      <c r="E15" s="136"/>
    </row>
    <row r="16" spans="1:5" ht="43.2" x14ac:dyDescent="0.3">
      <c r="A16" s="133" t="s">
        <v>322</v>
      </c>
      <c r="B16" s="133" t="s">
        <v>323</v>
      </c>
      <c r="C16" s="133" t="s">
        <v>316</v>
      </c>
      <c r="D16" s="134" t="s">
        <v>324</v>
      </c>
      <c r="E16" s="134"/>
    </row>
    <row r="17" spans="1:5" ht="72" x14ac:dyDescent="0.3">
      <c r="A17" s="135" t="s">
        <v>325</v>
      </c>
      <c r="B17" s="135" t="s">
        <v>326</v>
      </c>
      <c r="C17" s="135" t="s">
        <v>327</v>
      </c>
      <c r="D17" s="136" t="s">
        <v>328</v>
      </c>
      <c r="E17" s="136" t="s">
        <v>329</v>
      </c>
    </row>
  </sheetData>
  <hyperlinks>
    <hyperlink ref="E12" r:id="rId1" display="https://www.wirtschaftsdienst.eu/inhalt/jahr/2024/heft/1/beitrag/ruecklaeufige-einnahmen-aus-der-erbschaft-und-schenkungsteuer.html"/>
    <hyperlink ref="E13" r:id="rId2"/>
  </hyperlinks>
  <pageMargins left="0.7" right="0.7" top="0.78740157499999996" bottom="0.78740157499999996" header="0.3" footer="0.3"/>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5"/>
  <sheetViews>
    <sheetView workbookViewId="0">
      <selection activeCell="D6" sqref="D6"/>
    </sheetView>
  </sheetViews>
  <sheetFormatPr baseColWidth="10" defaultRowHeight="15.6" x14ac:dyDescent="0.3"/>
  <sheetData>
    <row r="1" spans="1:4" x14ac:dyDescent="0.3">
      <c r="A1" s="20" t="s">
        <v>96</v>
      </c>
      <c r="B1" s="30" t="s">
        <v>246</v>
      </c>
    </row>
    <row r="2" spans="1:4" x14ac:dyDescent="0.3">
      <c r="A2" s="20" t="s">
        <v>97</v>
      </c>
    </row>
    <row r="3" spans="1:4" ht="16.2" thickBot="1" x14ac:dyDescent="0.35">
      <c r="A3" s="20" t="s">
        <v>98</v>
      </c>
    </row>
    <row r="4" spans="1:4" x14ac:dyDescent="0.3">
      <c r="A4" s="56" t="s">
        <v>242</v>
      </c>
      <c r="B4" s="121" t="s">
        <v>243</v>
      </c>
      <c r="C4" s="121" t="s">
        <v>244</v>
      </c>
      <c r="D4" s="157" t="s">
        <v>429</v>
      </c>
    </row>
    <row r="5" spans="1:4" ht="16.2" thickBot="1" x14ac:dyDescent="0.35">
      <c r="A5" s="159" t="s">
        <v>431</v>
      </c>
      <c r="B5" s="156" t="s">
        <v>425</v>
      </c>
      <c r="C5" s="61" t="s">
        <v>245</v>
      </c>
      <c r="D5" s="158" t="s">
        <v>432</v>
      </c>
    </row>
  </sheetData>
  <pageMargins left="0.7" right="0.7" top="0.78740157499999996" bottom="0.78740157499999996"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B8" sqref="B8"/>
    </sheetView>
  </sheetViews>
  <sheetFormatPr baseColWidth="10" defaultRowHeight="15.6" x14ac:dyDescent="0.3"/>
  <sheetData>
    <row r="1" spans="1:4" x14ac:dyDescent="0.3">
      <c r="A1" s="20" t="s">
        <v>96</v>
      </c>
      <c r="B1" t="s">
        <v>247</v>
      </c>
    </row>
    <row r="2" spans="1:4" x14ac:dyDescent="0.3">
      <c r="A2" s="20" t="s">
        <v>97</v>
      </c>
    </row>
    <row r="3" spans="1:4" ht="16.2" thickBot="1" x14ac:dyDescent="0.35">
      <c r="A3" s="20" t="s">
        <v>98</v>
      </c>
    </row>
    <row r="4" spans="1:4" x14ac:dyDescent="0.3">
      <c r="A4" s="56" t="s">
        <v>242</v>
      </c>
      <c r="B4" s="121" t="s">
        <v>243</v>
      </c>
      <c r="C4" s="121" t="s">
        <v>244</v>
      </c>
      <c r="D4" s="157" t="s">
        <v>429</v>
      </c>
    </row>
    <row r="5" spans="1:4" ht="16.2" thickBot="1" x14ac:dyDescent="0.35">
      <c r="A5" s="123" t="s">
        <v>426</v>
      </c>
      <c r="B5" s="156" t="s">
        <v>427</v>
      </c>
      <c r="C5" s="61" t="s">
        <v>428</v>
      </c>
      <c r="D5" s="158" t="s">
        <v>430</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E11" sqref="E11"/>
    </sheetView>
  </sheetViews>
  <sheetFormatPr baseColWidth="10" defaultRowHeight="15.6" x14ac:dyDescent="0.3"/>
  <sheetData>
    <row r="1" spans="1:5" x14ac:dyDescent="0.3">
      <c r="A1" s="20" t="s">
        <v>96</v>
      </c>
      <c r="B1" t="s">
        <v>248</v>
      </c>
    </row>
    <row r="2" spans="1:5" x14ac:dyDescent="0.3">
      <c r="A2" s="20" t="s">
        <v>97</v>
      </c>
      <c r="B2" t="s">
        <v>249</v>
      </c>
    </row>
    <row r="3" spans="1:5" ht="16.2" thickBot="1" x14ac:dyDescent="0.35">
      <c r="A3" s="20" t="s">
        <v>98</v>
      </c>
    </row>
    <row r="4" spans="1:5" x14ac:dyDescent="0.3">
      <c r="A4" s="11"/>
      <c r="B4" s="121" t="s">
        <v>256</v>
      </c>
      <c r="C4" s="121" t="s">
        <v>250</v>
      </c>
      <c r="D4" s="121" t="s">
        <v>251</v>
      </c>
      <c r="E4" s="122" t="s">
        <v>205</v>
      </c>
    </row>
    <row r="5" spans="1:5" x14ac:dyDescent="0.3">
      <c r="A5" s="124" t="s">
        <v>252</v>
      </c>
      <c r="B5" s="125">
        <v>2818</v>
      </c>
      <c r="C5" s="125">
        <v>52.5</v>
      </c>
      <c r="D5" s="125">
        <v>5.3</v>
      </c>
      <c r="E5" s="126">
        <v>1.2</v>
      </c>
    </row>
    <row r="6" spans="1:5" x14ac:dyDescent="0.3">
      <c r="A6" s="124" t="s">
        <v>253</v>
      </c>
      <c r="B6" s="125">
        <v>1844</v>
      </c>
      <c r="C6" s="125">
        <v>34.4</v>
      </c>
      <c r="D6" s="125">
        <v>61.9</v>
      </c>
      <c r="E6" s="126">
        <v>13.6</v>
      </c>
    </row>
    <row r="7" spans="1:5" x14ac:dyDescent="0.3">
      <c r="A7" s="124" t="s">
        <v>254</v>
      </c>
      <c r="B7" s="125">
        <v>642</v>
      </c>
      <c r="C7" s="125">
        <v>12</v>
      </c>
      <c r="D7" s="125">
        <v>178.9</v>
      </c>
      <c r="E7" s="126">
        <v>39.4</v>
      </c>
    </row>
    <row r="8" spans="1:5" x14ac:dyDescent="0.3">
      <c r="A8" s="124" t="s">
        <v>255</v>
      </c>
      <c r="B8" s="125">
        <v>59.4</v>
      </c>
      <c r="C8" s="125">
        <v>1.1000000000000001</v>
      </c>
      <c r="D8" s="125">
        <v>208.3</v>
      </c>
      <c r="E8" s="126">
        <v>45.8</v>
      </c>
    </row>
    <row r="9" spans="1:5" ht="16.2" thickBot="1" x14ac:dyDescent="0.35">
      <c r="A9" s="19"/>
      <c r="B9" s="127">
        <f>SUM(B5:B8)</f>
        <v>5363.4</v>
      </c>
      <c r="C9" s="127">
        <f t="shared" ref="C9:D9" si="0">SUM(C5:C8)</f>
        <v>100</v>
      </c>
      <c r="D9" s="127">
        <f t="shared" si="0"/>
        <v>454.40000000000003</v>
      </c>
      <c r="E9" s="128">
        <f>SUM(E5:E8)</f>
        <v>100</v>
      </c>
    </row>
  </sheetData>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2"/>
  <sheetViews>
    <sheetView zoomScale="68" workbookViewId="0">
      <selection activeCell="D18" sqref="D18"/>
    </sheetView>
  </sheetViews>
  <sheetFormatPr baseColWidth="10" defaultRowHeight="14.4" x14ac:dyDescent="0.3"/>
  <cols>
    <col min="1" max="1" width="19.8984375" style="142" customWidth="1"/>
    <col min="2" max="2" width="48.296875" style="145" customWidth="1"/>
    <col min="3" max="3" width="47.69921875" style="145" customWidth="1"/>
    <col min="4" max="4" width="6" style="142" customWidth="1"/>
    <col min="5" max="16384" width="11.19921875" style="142"/>
  </cols>
  <sheetData>
    <row r="1" spans="1:4" x14ac:dyDescent="0.3">
      <c r="A1" s="140" t="s">
        <v>330</v>
      </c>
      <c r="B1" s="141" t="s">
        <v>331</v>
      </c>
      <c r="C1" s="141" t="s">
        <v>332</v>
      </c>
      <c r="D1" s="140" t="s">
        <v>333</v>
      </c>
    </row>
    <row r="2" spans="1:4" ht="86.4" x14ac:dyDescent="0.3">
      <c r="A2" s="140" t="s">
        <v>334</v>
      </c>
      <c r="B2" s="141" t="s">
        <v>335</v>
      </c>
      <c r="C2" s="141" t="s">
        <v>336</v>
      </c>
      <c r="D2" s="140"/>
    </row>
    <row r="3" spans="1:4" ht="28.8" x14ac:dyDescent="0.3">
      <c r="A3" s="140" t="s">
        <v>337</v>
      </c>
      <c r="B3" s="141" t="s">
        <v>338</v>
      </c>
      <c r="C3" s="141" t="s">
        <v>339</v>
      </c>
      <c r="D3" s="140"/>
    </row>
    <row r="4" spans="1:4" x14ac:dyDescent="0.3">
      <c r="A4" s="140" t="s">
        <v>340</v>
      </c>
      <c r="B4" s="141" t="s">
        <v>341</v>
      </c>
      <c r="C4" s="141" t="s">
        <v>342</v>
      </c>
      <c r="D4" s="140">
        <v>2</v>
      </c>
    </row>
    <row r="5" spans="1:4" ht="28.8" x14ac:dyDescent="0.3">
      <c r="A5" s="140"/>
      <c r="B5" s="141" t="s">
        <v>343</v>
      </c>
      <c r="C5" s="141" t="s">
        <v>344</v>
      </c>
      <c r="D5" s="140">
        <v>2</v>
      </c>
    </row>
    <row r="6" spans="1:4" x14ac:dyDescent="0.3">
      <c r="A6" s="140"/>
      <c r="B6" s="141" t="s">
        <v>345</v>
      </c>
      <c r="C6" s="141" t="s">
        <v>346</v>
      </c>
      <c r="D6" s="140">
        <v>0</v>
      </c>
    </row>
    <row r="7" spans="1:4" ht="43.2" x14ac:dyDescent="0.3">
      <c r="A7" s="140"/>
      <c r="B7" s="141" t="s">
        <v>347</v>
      </c>
      <c r="C7" s="141" t="s">
        <v>348</v>
      </c>
      <c r="D7" s="140">
        <v>2</v>
      </c>
    </row>
    <row r="8" spans="1:4" ht="28.8" x14ac:dyDescent="0.3">
      <c r="A8" s="140"/>
      <c r="B8" s="141" t="s">
        <v>349</v>
      </c>
      <c r="C8" s="141" t="s">
        <v>350</v>
      </c>
      <c r="D8" s="140">
        <v>2</v>
      </c>
    </row>
    <row r="9" spans="1:4" ht="28.8" x14ac:dyDescent="0.3">
      <c r="A9" s="140" t="s">
        <v>351</v>
      </c>
      <c r="B9" s="141" t="s">
        <v>352</v>
      </c>
      <c r="C9" s="141" t="s">
        <v>353</v>
      </c>
      <c r="D9" s="140">
        <v>2</v>
      </c>
    </row>
    <row r="10" spans="1:4" ht="28.8" x14ac:dyDescent="0.3">
      <c r="A10" s="140"/>
      <c r="B10" s="141" t="s">
        <v>354</v>
      </c>
      <c r="C10" s="141" t="s">
        <v>355</v>
      </c>
      <c r="D10" s="140">
        <v>1</v>
      </c>
    </row>
    <row r="11" spans="1:4" x14ac:dyDescent="0.3">
      <c r="A11" s="140"/>
      <c r="B11" s="141" t="s">
        <v>356</v>
      </c>
      <c r="C11" s="141" t="s">
        <v>357</v>
      </c>
      <c r="D11" s="140">
        <v>-1</v>
      </c>
    </row>
    <row r="12" spans="1:4" ht="28.8" x14ac:dyDescent="0.3">
      <c r="A12" s="140"/>
      <c r="B12" s="141" t="s">
        <v>358</v>
      </c>
      <c r="C12" s="141" t="s">
        <v>359</v>
      </c>
      <c r="D12" s="140">
        <v>2</v>
      </c>
    </row>
    <row r="13" spans="1:4" x14ac:dyDescent="0.3">
      <c r="A13" s="140"/>
      <c r="B13" s="141" t="s">
        <v>360</v>
      </c>
      <c r="C13" s="141" t="s">
        <v>361</v>
      </c>
      <c r="D13" s="140">
        <v>0</v>
      </c>
    </row>
    <row r="14" spans="1:4" ht="28.8" x14ac:dyDescent="0.3">
      <c r="A14" s="140"/>
      <c r="B14" s="141" t="s">
        <v>362</v>
      </c>
      <c r="C14" s="141" t="s">
        <v>363</v>
      </c>
      <c r="D14" s="140">
        <v>0</v>
      </c>
    </row>
    <row r="15" spans="1:4" x14ac:dyDescent="0.3">
      <c r="A15" s="140" t="s">
        <v>364</v>
      </c>
      <c r="B15" s="141" t="s">
        <v>365</v>
      </c>
      <c r="C15" s="141" t="s">
        <v>366</v>
      </c>
      <c r="D15" s="140">
        <v>2</v>
      </c>
    </row>
    <row r="16" spans="1:4" x14ac:dyDescent="0.3">
      <c r="A16" s="140"/>
      <c r="B16" s="141" t="s">
        <v>367</v>
      </c>
      <c r="C16" s="141" t="s">
        <v>368</v>
      </c>
      <c r="D16" s="140">
        <v>0</v>
      </c>
    </row>
    <row r="17" spans="1:8" x14ac:dyDescent="0.3">
      <c r="A17" s="140"/>
      <c r="B17" s="141" t="s">
        <v>369</v>
      </c>
      <c r="C17" s="141" t="s">
        <v>370</v>
      </c>
      <c r="D17" s="140">
        <v>2</v>
      </c>
    </row>
    <row r="18" spans="1:8" ht="28.8" x14ac:dyDescent="0.3">
      <c r="A18" s="140"/>
      <c r="B18" s="141" t="s">
        <v>371</v>
      </c>
      <c r="C18" s="141" t="s">
        <v>372</v>
      </c>
      <c r="D18" s="140">
        <v>2</v>
      </c>
    </row>
    <row r="19" spans="1:8" x14ac:dyDescent="0.3">
      <c r="A19" s="140"/>
      <c r="B19" s="141" t="s">
        <v>373</v>
      </c>
      <c r="C19" s="141" t="s">
        <v>374</v>
      </c>
      <c r="D19" s="140">
        <v>0</v>
      </c>
    </row>
    <row r="20" spans="1:8" ht="43.2" x14ac:dyDescent="0.3">
      <c r="A20" s="140"/>
      <c r="B20" s="141" t="s">
        <v>375</v>
      </c>
      <c r="C20" s="141" t="s">
        <v>376</v>
      </c>
      <c r="D20" s="140">
        <v>2</v>
      </c>
    </row>
    <row r="21" spans="1:8" x14ac:dyDescent="0.3">
      <c r="A21" s="140"/>
      <c r="B21" s="141" t="s">
        <v>377</v>
      </c>
      <c r="C21" s="141" t="s">
        <v>378</v>
      </c>
      <c r="D21" s="140">
        <v>2</v>
      </c>
    </row>
    <row r="22" spans="1:8" ht="28.8" x14ac:dyDescent="0.3">
      <c r="A22" s="140"/>
      <c r="B22" s="141" t="s">
        <v>379</v>
      </c>
      <c r="C22" s="141" t="s">
        <v>380</v>
      </c>
      <c r="D22" s="140">
        <v>0</v>
      </c>
    </row>
    <row r="23" spans="1:8" x14ac:dyDescent="0.3">
      <c r="A23" s="140" t="s">
        <v>381</v>
      </c>
      <c r="B23" s="141" t="s">
        <v>382</v>
      </c>
      <c r="C23" s="141" t="s">
        <v>383</v>
      </c>
      <c r="D23" s="140" t="s">
        <v>384</v>
      </c>
    </row>
    <row r="24" spans="1:8" x14ac:dyDescent="0.3">
      <c r="A24" s="140"/>
      <c r="B24" s="141" t="s">
        <v>385</v>
      </c>
      <c r="C24" s="141" t="s">
        <v>386</v>
      </c>
      <c r="D24" s="140">
        <v>0</v>
      </c>
      <c r="H24" s="143"/>
    </row>
    <row r="25" spans="1:8" ht="28.8" x14ac:dyDescent="0.3">
      <c r="A25" s="140"/>
      <c r="B25" s="141" t="s">
        <v>387</v>
      </c>
      <c r="C25" s="141" t="s">
        <v>388</v>
      </c>
      <c r="D25" s="140">
        <v>0</v>
      </c>
    </row>
    <row r="26" spans="1:8" x14ac:dyDescent="0.3">
      <c r="A26" s="140"/>
      <c r="B26" s="141" t="s">
        <v>389</v>
      </c>
      <c r="C26" s="141" t="s">
        <v>390</v>
      </c>
      <c r="D26" s="140">
        <v>0</v>
      </c>
    </row>
    <row r="27" spans="1:8" x14ac:dyDescent="0.3">
      <c r="A27" s="140" t="s">
        <v>391</v>
      </c>
      <c r="B27" s="141" t="s">
        <v>392</v>
      </c>
      <c r="C27" s="141" t="s">
        <v>393</v>
      </c>
      <c r="D27" s="140">
        <v>0</v>
      </c>
    </row>
    <row r="28" spans="1:8" ht="28.8" x14ac:dyDescent="0.3">
      <c r="A28" s="140"/>
      <c r="B28" s="141" t="s">
        <v>394</v>
      </c>
      <c r="C28" s="141" t="s">
        <v>395</v>
      </c>
      <c r="D28" s="140">
        <v>1</v>
      </c>
    </row>
    <row r="29" spans="1:8" ht="28.8" x14ac:dyDescent="0.3">
      <c r="A29" s="140"/>
      <c r="B29" s="141" t="s">
        <v>396</v>
      </c>
      <c r="C29" s="141" t="s">
        <v>397</v>
      </c>
      <c r="D29" s="140">
        <v>-1</v>
      </c>
    </row>
    <row r="30" spans="1:8" ht="43.2" x14ac:dyDescent="0.3">
      <c r="A30" s="140"/>
      <c r="B30" s="141" t="s">
        <v>398</v>
      </c>
      <c r="C30" s="141" t="s">
        <v>399</v>
      </c>
      <c r="D30" s="140">
        <v>0</v>
      </c>
    </row>
    <row r="31" spans="1:8" x14ac:dyDescent="0.3">
      <c r="A31" s="140"/>
      <c r="B31" s="141" t="s">
        <v>400</v>
      </c>
      <c r="C31" s="141" t="s">
        <v>401</v>
      </c>
      <c r="D31" s="140">
        <v>0</v>
      </c>
    </row>
    <row r="32" spans="1:8" ht="28.8" x14ac:dyDescent="0.3">
      <c r="A32" s="140"/>
      <c r="B32" s="141" t="s">
        <v>402</v>
      </c>
      <c r="C32" s="141" t="s">
        <v>403</v>
      </c>
      <c r="D32" s="140">
        <v>-1</v>
      </c>
    </row>
    <row r="33" spans="1:4" ht="28.8" x14ac:dyDescent="0.3">
      <c r="A33" s="140"/>
      <c r="B33" s="141" t="s">
        <v>404</v>
      </c>
      <c r="C33" s="141" t="s">
        <v>405</v>
      </c>
      <c r="D33" s="140">
        <v>2</v>
      </c>
    </row>
    <row r="34" spans="1:4" x14ac:dyDescent="0.3">
      <c r="A34" s="140" t="s">
        <v>406</v>
      </c>
      <c r="B34" s="141" t="s">
        <v>407</v>
      </c>
      <c r="C34" s="141" t="s">
        <v>408</v>
      </c>
      <c r="D34" s="140">
        <v>1</v>
      </c>
    </row>
    <row r="35" spans="1:4" x14ac:dyDescent="0.3">
      <c r="A35" s="140"/>
      <c r="B35" s="141" t="s">
        <v>409</v>
      </c>
      <c r="C35" s="141" t="s">
        <v>410</v>
      </c>
      <c r="D35" s="140">
        <v>1</v>
      </c>
    </row>
    <row r="36" spans="1:4" ht="28.8" x14ac:dyDescent="0.3">
      <c r="A36" s="140"/>
      <c r="B36" s="141" t="s">
        <v>411</v>
      </c>
      <c r="C36" s="141" t="s">
        <v>412</v>
      </c>
      <c r="D36" s="140">
        <v>1</v>
      </c>
    </row>
    <row r="37" spans="1:4" x14ac:dyDescent="0.3">
      <c r="A37" s="140"/>
      <c r="B37" s="141" t="s">
        <v>413</v>
      </c>
      <c r="C37" s="141" t="s">
        <v>414</v>
      </c>
      <c r="D37" s="140">
        <v>1</v>
      </c>
    </row>
    <row r="38" spans="1:4" x14ac:dyDescent="0.3">
      <c r="A38" s="140"/>
      <c r="B38" s="141" t="s">
        <v>415</v>
      </c>
      <c r="C38" s="141" t="s">
        <v>416</v>
      </c>
      <c r="D38" s="140">
        <v>1</v>
      </c>
    </row>
    <row r="39" spans="1:4" ht="43.2" x14ac:dyDescent="0.3">
      <c r="A39" s="140"/>
      <c r="B39" s="141" t="s">
        <v>417</v>
      </c>
      <c r="C39" s="141" t="s">
        <v>418</v>
      </c>
      <c r="D39" s="140">
        <v>2</v>
      </c>
    </row>
    <row r="40" spans="1:4" ht="28.8" x14ac:dyDescent="0.3">
      <c r="A40" s="140"/>
      <c r="B40" s="141" t="s">
        <v>419</v>
      </c>
      <c r="C40" s="141" t="s">
        <v>401</v>
      </c>
      <c r="D40" s="140">
        <v>1</v>
      </c>
    </row>
    <row r="41" spans="1:4" x14ac:dyDescent="0.3">
      <c r="A41" s="140"/>
      <c r="B41" s="141" t="s">
        <v>420</v>
      </c>
      <c r="C41" s="141" t="s">
        <v>421</v>
      </c>
      <c r="D41" s="140">
        <v>2</v>
      </c>
    </row>
    <row r="42" spans="1:4" ht="43.2" x14ac:dyDescent="0.3">
      <c r="A42" s="140" t="s">
        <v>422</v>
      </c>
      <c r="B42" s="141" t="s">
        <v>423</v>
      </c>
      <c r="C42" s="141" t="s">
        <v>424</v>
      </c>
      <c r="D42" s="140">
        <v>-1</v>
      </c>
    </row>
    <row r="43" spans="1:4" x14ac:dyDescent="0.3">
      <c r="A43" s="144"/>
    </row>
    <row r="44" spans="1:4" x14ac:dyDescent="0.3">
      <c r="A44" s="144"/>
    </row>
    <row r="45" spans="1:4" x14ac:dyDescent="0.3">
      <c r="A45" s="144"/>
    </row>
    <row r="46" spans="1:4" x14ac:dyDescent="0.3">
      <c r="A46" s="144"/>
    </row>
    <row r="47" spans="1:4" x14ac:dyDescent="0.3">
      <c r="A47" s="144"/>
    </row>
    <row r="48" spans="1:4" x14ac:dyDescent="0.3">
      <c r="A48" s="144"/>
    </row>
    <row r="49" spans="1:1" x14ac:dyDescent="0.3">
      <c r="A49" s="144"/>
    </row>
    <row r="50" spans="1:1" x14ac:dyDescent="0.3">
      <c r="A50" s="144"/>
    </row>
    <row r="51" spans="1:1" x14ac:dyDescent="0.3">
      <c r="A51" s="144"/>
    </row>
    <row r="52" spans="1:1" x14ac:dyDescent="0.3">
      <c r="A52" s="144"/>
    </row>
    <row r="53" spans="1:1" x14ac:dyDescent="0.3">
      <c r="A53" s="144"/>
    </row>
    <row r="54" spans="1:1" x14ac:dyDescent="0.3">
      <c r="A54" s="144"/>
    </row>
    <row r="55" spans="1:1" x14ac:dyDescent="0.3">
      <c r="A55" s="144"/>
    </row>
    <row r="56" spans="1:1" x14ac:dyDescent="0.3">
      <c r="A56" s="144"/>
    </row>
    <row r="57" spans="1:1" x14ac:dyDescent="0.3">
      <c r="A57" s="144"/>
    </row>
    <row r="58" spans="1:1" x14ac:dyDescent="0.3">
      <c r="A58" s="144"/>
    </row>
    <row r="59" spans="1:1" x14ac:dyDescent="0.3">
      <c r="A59" s="144"/>
    </row>
    <row r="60" spans="1:1" x14ac:dyDescent="0.3">
      <c r="A60" s="144"/>
    </row>
    <row r="61" spans="1:1" x14ac:dyDescent="0.3">
      <c r="A61" s="144"/>
    </row>
    <row r="62" spans="1:1" x14ac:dyDescent="0.3">
      <c r="A62" s="144"/>
    </row>
    <row r="63" spans="1:1" x14ac:dyDescent="0.3">
      <c r="A63" s="144"/>
    </row>
    <row r="64" spans="1:1" x14ac:dyDescent="0.3">
      <c r="A64" s="144"/>
    </row>
    <row r="65" spans="1:1" x14ac:dyDescent="0.3">
      <c r="A65" s="144"/>
    </row>
    <row r="66" spans="1:1" x14ac:dyDescent="0.3">
      <c r="A66" s="144"/>
    </row>
    <row r="67" spans="1:1" x14ac:dyDescent="0.3">
      <c r="A67" s="144"/>
    </row>
    <row r="68" spans="1:1" x14ac:dyDescent="0.3">
      <c r="A68" s="144"/>
    </row>
    <row r="69" spans="1:1" x14ac:dyDescent="0.3">
      <c r="A69" s="144"/>
    </row>
    <row r="70" spans="1:1" x14ac:dyDescent="0.3">
      <c r="A70" s="144"/>
    </row>
    <row r="71" spans="1:1" x14ac:dyDescent="0.3">
      <c r="A71" s="144"/>
    </row>
    <row r="72" spans="1:1" x14ac:dyDescent="0.3">
      <c r="A72" s="144"/>
    </row>
    <row r="73" spans="1:1" x14ac:dyDescent="0.3">
      <c r="A73" s="144"/>
    </row>
    <row r="74" spans="1:1" x14ac:dyDescent="0.3">
      <c r="A74" s="144"/>
    </row>
    <row r="75" spans="1:1" x14ac:dyDescent="0.3">
      <c r="A75" s="144"/>
    </row>
    <row r="76" spans="1:1" x14ac:dyDescent="0.3">
      <c r="A76" s="144"/>
    </row>
    <row r="77" spans="1:1" x14ac:dyDescent="0.3">
      <c r="A77" s="144"/>
    </row>
    <row r="78" spans="1:1" x14ac:dyDescent="0.3">
      <c r="A78" s="144"/>
    </row>
    <row r="79" spans="1:1" x14ac:dyDescent="0.3">
      <c r="A79" s="144"/>
    </row>
    <row r="80" spans="1:1" x14ac:dyDescent="0.3">
      <c r="A80" s="144"/>
    </row>
    <row r="81" spans="1:1" x14ac:dyDescent="0.3">
      <c r="A81" s="144"/>
    </row>
    <row r="82" spans="1:1" x14ac:dyDescent="0.3">
      <c r="A82" s="144"/>
    </row>
    <row r="83" spans="1:1" x14ac:dyDescent="0.3">
      <c r="A83" s="144"/>
    </row>
    <row r="84" spans="1:1" x14ac:dyDescent="0.3">
      <c r="A84" s="144"/>
    </row>
    <row r="85" spans="1:1" x14ac:dyDescent="0.3">
      <c r="A85" s="144"/>
    </row>
    <row r="86" spans="1:1" x14ac:dyDescent="0.3">
      <c r="A86" s="144"/>
    </row>
    <row r="87" spans="1:1" x14ac:dyDescent="0.3">
      <c r="A87" s="144"/>
    </row>
    <row r="88" spans="1:1" x14ac:dyDescent="0.3">
      <c r="A88" s="144"/>
    </row>
    <row r="89" spans="1:1" x14ac:dyDescent="0.3">
      <c r="A89" s="144"/>
    </row>
    <row r="90" spans="1:1" x14ac:dyDescent="0.3">
      <c r="A90" s="144"/>
    </row>
    <row r="91" spans="1:1" x14ac:dyDescent="0.3">
      <c r="A91" s="144"/>
    </row>
    <row r="92" spans="1:1" x14ac:dyDescent="0.3">
      <c r="A92" s="144"/>
    </row>
  </sheetData>
  <autoFilter ref="A1:D42"/>
  <pageMargins left="0.7" right="0.7" top="0.78740157499999996" bottom="0.78740157499999996" header="0.3" footer="0.3"/>
  <pageSetup paperSize="9"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tabSelected="1" workbookViewId="0">
      <selection activeCell="F5" sqref="F5:F9"/>
    </sheetView>
  </sheetViews>
  <sheetFormatPr baseColWidth="10" defaultRowHeight="15.6" x14ac:dyDescent="0.3"/>
  <sheetData>
    <row r="1" spans="1:12" x14ac:dyDescent="0.3">
      <c r="A1" s="20" t="s">
        <v>96</v>
      </c>
      <c r="B1" s="20" t="s">
        <v>54</v>
      </c>
    </row>
    <row r="2" spans="1:12" x14ac:dyDescent="0.3">
      <c r="A2" s="20" t="s">
        <v>97</v>
      </c>
      <c r="B2" s="31" t="s">
        <v>260</v>
      </c>
    </row>
    <row r="3" spans="1:12" ht="16.2" thickBot="1" x14ac:dyDescent="0.35">
      <c r="A3" s="20" t="s">
        <v>98</v>
      </c>
      <c r="B3" s="2" t="s">
        <v>110</v>
      </c>
    </row>
    <row r="4" spans="1:12" x14ac:dyDescent="0.3">
      <c r="A4" s="11"/>
      <c r="B4" s="12">
        <v>1950</v>
      </c>
      <c r="C4" s="12">
        <v>1960</v>
      </c>
      <c r="D4" s="12">
        <v>1970</v>
      </c>
      <c r="E4" s="12">
        <v>1980</v>
      </c>
      <c r="F4" s="12">
        <v>1990</v>
      </c>
      <c r="G4" s="12">
        <v>2000</v>
      </c>
      <c r="H4" s="12">
        <v>2010</v>
      </c>
      <c r="I4" s="12">
        <v>2020</v>
      </c>
      <c r="J4" s="12">
        <v>2021</v>
      </c>
      <c r="K4" s="12">
        <v>2022</v>
      </c>
      <c r="L4" s="13">
        <v>2023</v>
      </c>
    </row>
    <row r="5" spans="1:12" x14ac:dyDescent="0.3">
      <c r="A5" s="14" t="s">
        <v>1</v>
      </c>
      <c r="B5" s="170">
        <v>0.47468354430379744</v>
      </c>
      <c r="C5" s="170">
        <v>0.41365784077739148</v>
      </c>
      <c r="D5" s="170">
        <v>0.4367670446464359</v>
      </c>
      <c r="E5" s="170">
        <v>0.39489536751617244</v>
      </c>
      <c r="F5" s="170">
        <v>0.4083741320508476</v>
      </c>
      <c r="G5" s="16">
        <v>0.45787057974854617</v>
      </c>
      <c r="H5" s="16">
        <v>0.49878454390721833</v>
      </c>
      <c r="I5" s="16">
        <v>0.41860815378529137</v>
      </c>
      <c r="J5" s="16">
        <v>0.409479887870485</v>
      </c>
      <c r="K5" s="16">
        <v>0.4170381861008447</v>
      </c>
      <c r="L5" s="17">
        <v>0.42164992493951781</v>
      </c>
    </row>
    <row r="6" spans="1:12" x14ac:dyDescent="0.3">
      <c r="A6" s="14" t="s">
        <v>3</v>
      </c>
      <c r="B6" s="170">
        <v>0.23753955696202531</v>
      </c>
      <c r="C6" s="170">
        <v>0.36094023951739918</v>
      </c>
      <c r="D6" s="170">
        <v>0.25998500148692155</v>
      </c>
      <c r="E6" s="170">
        <v>0.25048842964442319</v>
      </c>
      <c r="F6" s="170">
        <v>0.21425996293866131</v>
      </c>
      <c r="G6" s="16">
        <v>0.19127081495780482</v>
      </c>
      <c r="H6" s="16">
        <v>0.20084252805797545</v>
      </c>
      <c r="I6" s="16">
        <v>0.22096178655216975</v>
      </c>
      <c r="J6" s="16">
        <v>0.26537665436239244</v>
      </c>
      <c r="K6" s="16">
        <v>0.27115732664636499</v>
      </c>
      <c r="L6" s="17">
        <v>0.26768643497302325</v>
      </c>
    </row>
    <row r="7" spans="1:12" x14ac:dyDescent="0.3">
      <c r="A7" s="14" t="s">
        <v>2</v>
      </c>
      <c r="B7" s="171">
        <v>8.6333069620253167E-2</v>
      </c>
      <c r="C7" s="171">
        <v>0.1230869810703991</v>
      </c>
      <c r="D7" s="171">
        <v>0.23508229787564164</v>
      </c>
      <c r="E7" s="171">
        <v>0.30960469760778014</v>
      </c>
      <c r="F7" s="171">
        <v>0.32735472892587009</v>
      </c>
      <c r="G7" s="16">
        <v>0.30793422970110179</v>
      </c>
      <c r="H7" s="16">
        <v>0.25642239384606796</v>
      </c>
      <c r="I7" s="16">
        <v>0.30253161853759358</v>
      </c>
      <c r="J7" s="16">
        <v>0.26891257947861369</v>
      </c>
      <c r="K7" s="16">
        <v>0.25985880196227396</v>
      </c>
      <c r="L7" s="17">
        <v>0.26558891454965355</v>
      </c>
    </row>
    <row r="8" spans="1:12" x14ac:dyDescent="0.3">
      <c r="A8" s="14" t="s">
        <v>0</v>
      </c>
      <c r="B8" s="170">
        <v>0.10225474683544304</v>
      </c>
      <c r="C8" s="170">
        <v>5.7591156280645449E-2</v>
      </c>
      <c r="D8" s="170">
        <v>3.6280885946651839E-2</v>
      </c>
      <c r="E8" s="170">
        <v>2.7949029653106413E-2</v>
      </c>
      <c r="F8" s="170">
        <v>3.1220933167013968E-2</v>
      </c>
      <c r="G8" s="16">
        <v>3.4880014374994522E-2</v>
      </c>
      <c r="H8" s="16">
        <v>3.4858273855069545E-2</v>
      </c>
      <c r="I8" s="16">
        <v>4.6198084686043708E-2</v>
      </c>
      <c r="J8" s="16">
        <v>4.4366551617927324E-2</v>
      </c>
      <c r="K8" s="16">
        <v>4.157335523019285E-2</v>
      </c>
      <c r="L8" s="17">
        <v>3.5300939271841941E-2</v>
      </c>
    </row>
    <row r="9" spans="1:12" x14ac:dyDescent="0.3">
      <c r="A9" s="14" t="s">
        <v>4</v>
      </c>
      <c r="B9" s="170">
        <v>0.10126582278481013</v>
      </c>
      <c r="C9" s="170">
        <v>4.3832278386972158E-2</v>
      </c>
      <c r="D9" s="170">
        <v>3.1380509690849615E-2</v>
      </c>
      <c r="E9" s="170">
        <v>1.5960795380540963E-2</v>
      </c>
      <c r="F9" s="170">
        <v>1.724361701360598E-2</v>
      </c>
      <c r="G9" s="16">
        <v>7.3617443898056287E-3</v>
      </c>
      <c r="H9" s="16">
        <v>8.3722981839124029E-3</v>
      </c>
      <c r="I9" s="16">
        <v>1.1700356438901591E-2</v>
      </c>
      <c r="J9" s="16">
        <v>1.18643266705815E-2</v>
      </c>
      <c r="K9" s="16">
        <v>1.0372330060323523E-2</v>
      </c>
      <c r="L9" s="18">
        <v>9.7999999999999997E-3</v>
      </c>
    </row>
  </sheetData>
  <hyperlinks>
    <hyperlink ref="B2" r:id="rId1" display="https://www.bundesfinanzministerium.de/Content/DE/Standardartikel/Themen/Steuern/Steuerschaetzungen_und_Steuereinnahmen/2023-06-30-steuereinnahmen-nach-steuerarten-2000-2022_kopie.html"/>
  </hyperlinks>
  <pageMargins left="0.7" right="0.7" top="0.78740157499999996" bottom="0.78740157499999996" header="0.3" footer="0.3"/>
  <pageSetup paperSize="9" orientation="portrait" horizontalDpi="4294967293" verticalDpi="4294967293"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B4" sqref="B4"/>
    </sheetView>
  </sheetViews>
  <sheetFormatPr baseColWidth="10" defaultRowHeight="15.6" x14ac:dyDescent="0.3"/>
  <sheetData>
    <row r="1" spans="1:4" x14ac:dyDescent="0.3">
      <c r="A1" s="20" t="s">
        <v>96</v>
      </c>
      <c r="B1" s="2" t="s">
        <v>119</v>
      </c>
    </row>
    <row r="2" spans="1:4" x14ac:dyDescent="0.3">
      <c r="A2" s="20" t="s">
        <v>97</v>
      </c>
      <c r="B2" s="6" t="s">
        <v>120</v>
      </c>
    </row>
    <row r="3" spans="1:4" ht="16.2" thickBot="1" x14ac:dyDescent="0.35">
      <c r="A3" s="20" t="s">
        <v>98</v>
      </c>
      <c r="B3" s="2" t="s">
        <v>121</v>
      </c>
    </row>
    <row r="4" spans="1:4" x14ac:dyDescent="0.3">
      <c r="A4" s="11"/>
      <c r="B4" s="21" t="s">
        <v>56</v>
      </c>
      <c r="C4" s="21" t="s">
        <v>57</v>
      </c>
      <c r="D4" s="22" t="s">
        <v>58</v>
      </c>
    </row>
    <row r="5" spans="1:4" x14ac:dyDescent="0.3">
      <c r="A5" s="23" t="s">
        <v>59</v>
      </c>
      <c r="B5" s="24">
        <v>3.2000000000000001E-2</v>
      </c>
      <c r="C5" s="24">
        <v>4.8000000000000001E-2</v>
      </c>
      <c r="D5" s="25">
        <v>1.9E-2</v>
      </c>
    </row>
    <row r="6" spans="1:4" x14ac:dyDescent="0.3">
      <c r="A6" s="23" t="s">
        <v>60</v>
      </c>
      <c r="B6" s="26">
        <v>0.02</v>
      </c>
      <c r="C6" s="24">
        <v>1.7000000000000001E-2</v>
      </c>
      <c r="D6" s="25">
        <v>5.7000000000000002E-2</v>
      </c>
    </row>
    <row r="7" spans="1:4" x14ac:dyDescent="0.3">
      <c r="A7" s="23" t="s">
        <v>61</v>
      </c>
      <c r="B7" s="24">
        <v>-2.8000000000000001E-2</v>
      </c>
      <c r="C7" s="24">
        <v>-0.05</v>
      </c>
      <c r="D7" s="25">
        <v>8.7999999999999995E-2</v>
      </c>
    </row>
    <row r="8" spans="1:4" ht="16.2" thickBot="1" x14ac:dyDescent="0.35">
      <c r="A8" s="27" t="s">
        <v>62</v>
      </c>
      <c r="B8" s="28" t="s">
        <v>63</v>
      </c>
      <c r="C8" s="28" t="s">
        <v>64</v>
      </c>
      <c r="D8" s="29" t="s">
        <v>65</v>
      </c>
    </row>
  </sheetData>
  <hyperlinks>
    <hyperlink ref="B2" r:id="rId1" display="https://ftp.zew.de/pub/zew-docs/ZEWKurzexpertisen/ZEW_Kurzexpertise2105.pdf"/>
  </hyperlink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election activeCell="D17" sqref="D17"/>
    </sheetView>
  </sheetViews>
  <sheetFormatPr baseColWidth="10" defaultRowHeight="15.6" x14ac:dyDescent="0.3"/>
  <sheetData>
    <row r="1" spans="1:5" x14ac:dyDescent="0.3">
      <c r="A1" s="30" t="s">
        <v>96</v>
      </c>
      <c r="B1" s="2" t="s">
        <v>122</v>
      </c>
      <c r="C1" s="30"/>
      <c r="D1" s="30"/>
      <c r="E1" s="30"/>
    </row>
    <row r="2" spans="1:5" x14ac:dyDescent="0.3">
      <c r="A2" s="30" t="s">
        <v>97</v>
      </c>
      <c r="B2" s="2" t="s">
        <v>123</v>
      </c>
      <c r="C2" s="30"/>
      <c r="D2" s="30"/>
      <c r="E2" s="30"/>
    </row>
    <row r="3" spans="1:5" ht="16.2" thickBot="1" x14ac:dyDescent="0.35">
      <c r="A3" s="30" t="s">
        <v>98</v>
      </c>
      <c r="B3" s="30" t="s">
        <v>125</v>
      </c>
      <c r="C3" s="30"/>
      <c r="D3" s="30"/>
      <c r="E3" s="30"/>
    </row>
    <row r="4" spans="1:5" x14ac:dyDescent="0.3">
      <c r="A4" s="56" t="s">
        <v>124</v>
      </c>
      <c r="B4" s="57">
        <v>30000</v>
      </c>
      <c r="C4" s="57">
        <v>50000</v>
      </c>
      <c r="D4" s="57">
        <v>72000</v>
      </c>
      <c r="E4" s="58">
        <v>100000</v>
      </c>
    </row>
    <row r="5" spans="1:5" x14ac:dyDescent="0.3">
      <c r="A5" s="23" t="s">
        <v>66</v>
      </c>
      <c r="B5" s="59">
        <v>297</v>
      </c>
      <c r="C5" s="59">
        <v>465</v>
      </c>
      <c r="D5" s="59">
        <v>833</v>
      </c>
      <c r="E5" s="60">
        <v>1271</v>
      </c>
    </row>
    <row r="6" spans="1:5" x14ac:dyDescent="0.3">
      <c r="A6" s="23" t="s">
        <v>67</v>
      </c>
      <c r="B6" s="59">
        <v>-79</v>
      </c>
      <c r="C6" s="59">
        <v>-131</v>
      </c>
      <c r="D6" s="59">
        <v>-392</v>
      </c>
      <c r="E6" s="60">
        <v>-710</v>
      </c>
    </row>
    <row r="7" spans="1:5" x14ac:dyDescent="0.3">
      <c r="A7" s="23" t="s">
        <v>68</v>
      </c>
      <c r="B7" s="59">
        <v>-83</v>
      </c>
      <c r="C7" s="59">
        <v>-91</v>
      </c>
      <c r="D7" s="59">
        <v>-98</v>
      </c>
      <c r="E7" s="60">
        <v>-102</v>
      </c>
    </row>
    <row r="8" spans="1:5" x14ac:dyDescent="0.3">
      <c r="A8" s="23" t="s">
        <v>69</v>
      </c>
      <c r="B8" s="59">
        <v>-60</v>
      </c>
      <c r="C8" s="59">
        <v>-60</v>
      </c>
      <c r="D8" s="59">
        <v>-60</v>
      </c>
      <c r="E8" s="60">
        <v>-60</v>
      </c>
    </row>
    <row r="9" spans="1:5" x14ac:dyDescent="0.3">
      <c r="A9" s="23" t="s">
        <v>70</v>
      </c>
      <c r="B9" s="59">
        <v>-102</v>
      </c>
      <c r="C9" s="59">
        <v>-128</v>
      </c>
      <c r="D9" s="59">
        <v>-147</v>
      </c>
      <c r="E9" s="60">
        <v>-160</v>
      </c>
    </row>
    <row r="10" spans="1:5" x14ac:dyDescent="0.3">
      <c r="A10" s="23" t="s">
        <v>71</v>
      </c>
      <c r="B10" s="59">
        <v>-50</v>
      </c>
      <c r="C10" s="59">
        <v>-95</v>
      </c>
      <c r="D10" s="59">
        <v>-125</v>
      </c>
      <c r="E10" s="60">
        <v>-160</v>
      </c>
    </row>
    <row r="11" spans="1:5" ht="16.2" thickBot="1" x14ac:dyDescent="0.35">
      <c r="A11" s="27" t="s">
        <v>76</v>
      </c>
      <c r="B11" s="61">
        <v>-76</v>
      </c>
      <c r="C11" s="61">
        <f t="shared" ref="C11:E11" si="0">SUM(C5:C10)</f>
        <v>-40</v>
      </c>
      <c r="D11" s="61">
        <f t="shared" si="0"/>
        <v>11</v>
      </c>
      <c r="E11" s="62">
        <f t="shared" si="0"/>
        <v>79</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J15" sqref="J15"/>
    </sheetView>
  </sheetViews>
  <sheetFormatPr baseColWidth="10" defaultRowHeight="15.6" x14ac:dyDescent="0.3"/>
  <sheetData>
    <row r="1" spans="1:10" x14ac:dyDescent="0.3">
      <c r="A1" s="20" t="s">
        <v>96</v>
      </c>
      <c r="B1" s="2" t="s">
        <v>156</v>
      </c>
    </row>
    <row r="2" spans="1:10" x14ac:dyDescent="0.3">
      <c r="A2" s="20" t="s">
        <v>97</v>
      </c>
      <c r="B2" s="30" t="s">
        <v>157</v>
      </c>
    </row>
    <row r="3" spans="1:10" x14ac:dyDescent="0.3">
      <c r="A3" s="20" t="s">
        <v>98</v>
      </c>
      <c r="B3" s="30" t="s">
        <v>158</v>
      </c>
    </row>
    <row r="4" spans="1:10" ht="16.2" thickBot="1" x14ac:dyDescent="0.35"/>
    <row r="5" spans="1:10" x14ac:dyDescent="0.3">
      <c r="A5" s="43" t="s">
        <v>126</v>
      </c>
      <c r="B5" s="44" t="s">
        <v>127</v>
      </c>
      <c r="C5" s="45" t="s">
        <v>153</v>
      </c>
      <c r="D5" s="44" t="s">
        <v>154</v>
      </c>
      <c r="E5" s="46" t="s">
        <v>155</v>
      </c>
      <c r="F5" s="32" t="s">
        <v>131</v>
      </c>
      <c r="G5" s="32" t="s">
        <v>128</v>
      </c>
      <c r="H5" s="32" t="s">
        <v>129</v>
      </c>
      <c r="I5" s="32" t="s">
        <v>130</v>
      </c>
      <c r="J5" t="s">
        <v>159</v>
      </c>
    </row>
    <row r="6" spans="1:10" x14ac:dyDescent="0.3">
      <c r="A6" s="47" t="s">
        <v>132</v>
      </c>
      <c r="B6" s="34">
        <v>46072</v>
      </c>
      <c r="C6" s="33">
        <f t="shared" ref="C6:C15" si="0">I6*3.5/100</f>
        <v>8.75</v>
      </c>
      <c r="D6" s="34">
        <v>270</v>
      </c>
      <c r="E6" s="48">
        <f t="shared" ref="E6:E15" si="1">(ROUND((29.94-15-0.055*15)*D6/C6-D6,0))</f>
        <v>166</v>
      </c>
      <c r="F6" s="35" t="s">
        <v>133</v>
      </c>
      <c r="G6" s="35">
        <v>250</v>
      </c>
      <c r="H6" s="35">
        <v>250</v>
      </c>
      <c r="I6" s="35">
        <v>250</v>
      </c>
      <c r="J6" s="39">
        <v>265.5</v>
      </c>
    </row>
    <row r="7" spans="1:10" x14ac:dyDescent="0.3">
      <c r="A7" s="47" t="s">
        <v>145</v>
      </c>
      <c r="B7" s="34">
        <v>11382</v>
      </c>
      <c r="C7" s="33">
        <f t="shared" si="0"/>
        <v>8.4</v>
      </c>
      <c r="D7" s="34">
        <v>150</v>
      </c>
      <c r="E7" s="48">
        <f t="shared" si="1"/>
        <v>102</v>
      </c>
      <c r="F7" s="35" t="s">
        <v>146</v>
      </c>
      <c r="G7" s="35">
        <v>300</v>
      </c>
      <c r="H7" s="35">
        <v>200</v>
      </c>
      <c r="I7" s="35">
        <v>240</v>
      </c>
      <c r="J7" s="39">
        <v>143.9</v>
      </c>
    </row>
    <row r="8" spans="1:10" x14ac:dyDescent="0.3">
      <c r="A8" s="49" t="s">
        <v>138</v>
      </c>
      <c r="B8" s="37" t="s">
        <v>139</v>
      </c>
      <c r="C8" s="36">
        <f t="shared" si="0"/>
        <v>8.75</v>
      </c>
      <c r="D8" s="37">
        <v>159</v>
      </c>
      <c r="E8" s="48">
        <f t="shared" si="1"/>
        <v>97</v>
      </c>
      <c r="F8" s="38" t="s">
        <v>140</v>
      </c>
      <c r="G8" s="38">
        <v>170</v>
      </c>
      <c r="H8" s="38">
        <v>200</v>
      </c>
      <c r="I8" s="38">
        <v>250</v>
      </c>
      <c r="J8" s="42">
        <v>185.8</v>
      </c>
    </row>
    <row r="9" spans="1:10" x14ac:dyDescent="0.3">
      <c r="A9" s="49" t="s">
        <v>134</v>
      </c>
      <c r="B9" s="37">
        <v>15783</v>
      </c>
      <c r="C9" s="36">
        <f t="shared" si="0"/>
        <v>9.2750000000000004</v>
      </c>
      <c r="D9" s="37">
        <v>166</v>
      </c>
      <c r="E9" s="48">
        <f t="shared" si="1"/>
        <v>87</v>
      </c>
      <c r="F9" s="38" t="s">
        <v>135</v>
      </c>
      <c r="G9" s="38">
        <v>200</v>
      </c>
      <c r="H9" s="38">
        <v>200</v>
      </c>
      <c r="I9" s="38">
        <v>265</v>
      </c>
      <c r="J9" s="42">
        <v>178.1</v>
      </c>
    </row>
    <row r="10" spans="1:10" x14ac:dyDescent="0.3">
      <c r="A10" s="47" t="s">
        <v>136</v>
      </c>
      <c r="B10" s="34">
        <v>19147</v>
      </c>
      <c r="C10" s="33">
        <f t="shared" si="0"/>
        <v>8.4</v>
      </c>
      <c r="D10" s="34">
        <v>93</v>
      </c>
      <c r="E10" s="48">
        <f t="shared" si="1"/>
        <v>63</v>
      </c>
      <c r="F10" s="35" t="s">
        <v>137</v>
      </c>
      <c r="G10" s="35">
        <v>280</v>
      </c>
      <c r="H10" s="35">
        <v>380</v>
      </c>
      <c r="I10" s="35">
        <v>240</v>
      </c>
      <c r="J10" s="39">
        <v>98.1</v>
      </c>
    </row>
    <row r="11" spans="1:10" x14ac:dyDescent="0.3">
      <c r="A11" s="63" t="s">
        <v>149</v>
      </c>
      <c r="B11" s="65">
        <v>36002</v>
      </c>
      <c r="C11" s="67">
        <f t="shared" si="0"/>
        <v>10.85</v>
      </c>
      <c r="D11" s="65">
        <v>170</v>
      </c>
      <c r="E11" s="48">
        <f t="shared" si="1"/>
        <v>51</v>
      </c>
      <c r="F11" s="71" t="s">
        <v>150</v>
      </c>
      <c r="G11" s="71">
        <v>67.5</v>
      </c>
      <c r="H11" s="71">
        <v>80</v>
      </c>
      <c r="I11" s="71">
        <v>310</v>
      </c>
      <c r="J11" s="39">
        <v>266.39999999999998</v>
      </c>
    </row>
    <row r="12" spans="1:10" x14ac:dyDescent="0.3">
      <c r="A12" s="49" t="s">
        <v>143</v>
      </c>
      <c r="B12" s="37">
        <v>23058</v>
      </c>
      <c r="C12" s="36">
        <f t="shared" si="0"/>
        <v>11.55</v>
      </c>
      <c r="D12" s="37">
        <v>203</v>
      </c>
      <c r="E12" s="48">
        <f t="shared" si="1"/>
        <v>45</v>
      </c>
      <c r="F12" s="38" t="s">
        <v>144</v>
      </c>
      <c r="G12" s="38">
        <v>170</v>
      </c>
      <c r="H12" s="38">
        <v>140</v>
      </c>
      <c r="I12" s="38">
        <v>330</v>
      </c>
      <c r="J12" s="39">
        <v>237.9</v>
      </c>
    </row>
    <row r="13" spans="1:10" x14ac:dyDescent="0.3">
      <c r="A13" s="49" t="s">
        <v>151</v>
      </c>
      <c r="B13" s="37">
        <v>34971</v>
      </c>
      <c r="C13" s="36">
        <f t="shared" si="0"/>
        <v>10.85</v>
      </c>
      <c r="D13" s="37">
        <v>115</v>
      </c>
      <c r="E13" s="48">
        <f t="shared" si="1"/>
        <v>35</v>
      </c>
      <c r="F13" s="38" t="s">
        <v>152</v>
      </c>
      <c r="G13" s="38">
        <v>275</v>
      </c>
      <c r="H13" s="38">
        <v>275</v>
      </c>
      <c r="I13" s="38">
        <v>310</v>
      </c>
      <c r="J13" s="39">
        <v>74.099999999999994</v>
      </c>
    </row>
    <row r="14" spans="1:10" x14ac:dyDescent="0.3">
      <c r="A14" s="64" t="s">
        <v>141</v>
      </c>
      <c r="B14" s="66">
        <v>22140</v>
      </c>
      <c r="C14" s="68">
        <f t="shared" si="0"/>
        <v>9.4499999999999993</v>
      </c>
      <c r="D14" s="66">
        <v>42.5</v>
      </c>
      <c r="E14" s="48">
        <f t="shared" si="1"/>
        <v>21</v>
      </c>
      <c r="F14" s="70" t="s">
        <v>142</v>
      </c>
      <c r="G14" s="70">
        <v>450</v>
      </c>
      <c r="H14" s="70">
        <v>377</v>
      </c>
      <c r="I14" s="70">
        <v>270</v>
      </c>
      <c r="J14" s="39">
        <v>70.599999999999994</v>
      </c>
    </row>
    <row r="15" spans="1:10" x14ac:dyDescent="0.3">
      <c r="A15" s="50" t="s">
        <v>147</v>
      </c>
      <c r="B15" s="41">
        <v>11706</v>
      </c>
      <c r="C15" s="40">
        <f t="shared" si="0"/>
        <v>11.55</v>
      </c>
      <c r="D15" s="41">
        <v>90</v>
      </c>
      <c r="E15" s="48">
        <f t="shared" si="1"/>
        <v>20</v>
      </c>
      <c r="F15" s="42" t="s">
        <v>148</v>
      </c>
      <c r="G15" s="42">
        <v>250</v>
      </c>
      <c r="H15" s="42">
        <v>250</v>
      </c>
      <c r="I15" s="42">
        <v>330</v>
      </c>
    </row>
    <row r="16" spans="1:10" ht="16.2" thickBot="1" x14ac:dyDescent="0.35">
      <c r="A16" s="51" t="s">
        <v>76</v>
      </c>
      <c r="B16" s="52">
        <f>ROUND(AVERAGE(B6:B15),2)</f>
        <v>24473.439999999999</v>
      </c>
      <c r="C16" s="53">
        <f>ROUND(AVERAGE(C6:C15),2)</f>
        <v>9.7799999999999994</v>
      </c>
      <c r="D16" s="54">
        <f>ROUND(SUM(D6:D15),0)</f>
        <v>1459</v>
      </c>
      <c r="E16" s="55">
        <f>SUM(E6:E15)</f>
        <v>687</v>
      </c>
    </row>
  </sheetData>
  <autoFilter ref="A5:E15"/>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F6" sqref="F6"/>
    </sheetView>
  </sheetViews>
  <sheetFormatPr baseColWidth="10" defaultRowHeight="15.6" x14ac:dyDescent="0.3"/>
  <sheetData>
    <row r="1" spans="1:5" x14ac:dyDescent="0.3">
      <c r="A1" s="20" t="s">
        <v>96</v>
      </c>
      <c r="B1" t="s">
        <v>180</v>
      </c>
    </row>
    <row r="2" spans="1:5" x14ac:dyDescent="0.3">
      <c r="A2" s="20" t="s">
        <v>97</v>
      </c>
      <c r="B2" t="s">
        <v>181</v>
      </c>
    </row>
    <row r="3" spans="1:5" ht="16.2" thickBot="1" x14ac:dyDescent="0.35">
      <c r="A3" s="20" t="s">
        <v>98</v>
      </c>
    </row>
    <row r="4" spans="1:5" x14ac:dyDescent="0.3">
      <c r="A4" s="160">
        <v>2024</v>
      </c>
      <c r="B4" s="162" t="s">
        <v>76</v>
      </c>
      <c r="C4" s="72" t="s">
        <v>160</v>
      </c>
      <c r="D4" s="162" t="s">
        <v>179</v>
      </c>
      <c r="E4" s="164" t="s">
        <v>161</v>
      </c>
    </row>
    <row r="5" spans="1:5" x14ac:dyDescent="0.3">
      <c r="A5" s="161"/>
      <c r="B5" s="163"/>
      <c r="C5" s="73" t="s">
        <v>162</v>
      </c>
      <c r="D5" s="163"/>
      <c r="E5" s="165"/>
    </row>
    <row r="6" spans="1:5" ht="43.2" x14ac:dyDescent="0.3">
      <c r="A6" s="74" t="s">
        <v>163</v>
      </c>
      <c r="B6" s="166">
        <v>0.14599999999999999</v>
      </c>
      <c r="C6" s="167" t="s">
        <v>164</v>
      </c>
      <c r="D6" s="167" t="s">
        <v>164</v>
      </c>
      <c r="E6" s="168" t="s">
        <v>165</v>
      </c>
    </row>
    <row r="7" spans="1:5" ht="43.2" x14ac:dyDescent="0.3">
      <c r="A7" s="74" t="s">
        <v>166</v>
      </c>
      <c r="B7" s="166"/>
      <c r="C7" s="167"/>
      <c r="D7" s="167"/>
      <c r="E7" s="168"/>
    </row>
    <row r="8" spans="1:5" ht="28.8" x14ac:dyDescent="0.3">
      <c r="A8" s="74" t="s">
        <v>167</v>
      </c>
      <c r="B8" s="75" t="s">
        <v>168</v>
      </c>
      <c r="C8" s="75" t="s">
        <v>169</v>
      </c>
      <c r="D8" s="75" t="s">
        <v>170</v>
      </c>
      <c r="E8" s="76" t="s">
        <v>165</v>
      </c>
    </row>
    <row r="9" spans="1:5" ht="28.8" x14ac:dyDescent="0.3">
      <c r="A9" s="74" t="s">
        <v>171</v>
      </c>
      <c r="B9" s="77" t="s">
        <v>172</v>
      </c>
      <c r="C9" s="77" t="s">
        <v>173</v>
      </c>
      <c r="D9" s="77" t="s">
        <v>173</v>
      </c>
      <c r="E9" s="78" t="s">
        <v>174</v>
      </c>
    </row>
    <row r="10" spans="1:5" ht="29.4" thickBot="1" x14ac:dyDescent="0.35">
      <c r="A10" s="79" t="s">
        <v>175</v>
      </c>
      <c r="B10" s="80" t="s">
        <v>176</v>
      </c>
      <c r="C10" s="80" t="s">
        <v>177</v>
      </c>
      <c r="D10" s="80" t="s">
        <v>177</v>
      </c>
      <c r="E10" s="81" t="s">
        <v>178</v>
      </c>
    </row>
  </sheetData>
  <mergeCells count="8">
    <mergeCell ref="A4:A5"/>
    <mergeCell ref="B4:B5"/>
    <mergeCell ref="D4:D5"/>
    <mergeCell ref="E4:E5"/>
    <mergeCell ref="B6:B7"/>
    <mergeCell ref="C6:C7"/>
    <mergeCell ref="D6:D7"/>
    <mergeCell ref="E6:E7"/>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zoomScaleNormal="100" workbookViewId="0">
      <selection activeCell="F21" sqref="F21"/>
    </sheetView>
  </sheetViews>
  <sheetFormatPr baseColWidth="10" defaultRowHeight="15.6" x14ac:dyDescent="0.3"/>
  <sheetData>
    <row r="1" spans="1:9" x14ac:dyDescent="0.3">
      <c r="A1" s="30" t="s">
        <v>96</v>
      </c>
      <c r="B1" s="2" t="s">
        <v>111</v>
      </c>
      <c r="C1" s="30"/>
      <c r="D1" s="30"/>
      <c r="E1" s="30"/>
      <c r="F1" s="30"/>
      <c r="G1" s="30"/>
      <c r="H1" s="30"/>
    </row>
    <row r="2" spans="1:9" x14ac:dyDescent="0.3">
      <c r="A2" s="30" t="s">
        <v>97</v>
      </c>
      <c r="B2" s="31" t="s">
        <v>112</v>
      </c>
      <c r="C2" s="30"/>
      <c r="D2" s="30"/>
      <c r="E2" s="30"/>
      <c r="F2" s="30"/>
      <c r="G2" s="30"/>
      <c r="H2" s="30"/>
    </row>
    <row r="3" spans="1:9" x14ac:dyDescent="0.3">
      <c r="A3" s="30" t="s">
        <v>98</v>
      </c>
      <c r="B3" s="30" t="s">
        <v>113</v>
      </c>
      <c r="C3" s="30"/>
      <c r="D3" s="30"/>
      <c r="E3" s="30"/>
      <c r="F3" s="30"/>
      <c r="G3" s="30"/>
      <c r="H3" s="30"/>
    </row>
    <row r="4" spans="1:9" ht="16.2" thickBot="1" x14ac:dyDescent="0.35">
      <c r="A4" s="30"/>
      <c r="B4" s="30"/>
      <c r="C4" s="30"/>
      <c r="D4" s="30"/>
      <c r="E4" s="30"/>
      <c r="F4" s="30"/>
      <c r="G4" s="30"/>
      <c r="H4" s="30"/>
      <c r="I4" s="1"/>
    </row>
    <row r="5" spans="1:9" x14ac:dyDescent="0.3">
      <c r="A5" s="146" t="s">
        <v>5</v>
      </c>
      <c r="B5" s="147" t="s">
        <v>6</v>
      </c>
      <c r="C5" s="147" t="s">
        <v>7</v>
      </c>
      <c r="D5" s="147" t="s">
        <v>8</v>
      </c>
      <c r="E5" s="147" t="s">
        <v>9</v>
      </c>
      <c r="F5" s="147" t="s">
        <v>10</v>
      </c>
      <c r="G5" s="147" t="s">
        <v>11</v>
      </c>
      <c r="H5" s="148" t="s">
        <v>12</v>
      </c>
      <c r="I5" s="1"/>
    </row>
    <row r="6" spans="1:9" x14ac:dyDescent="0.3">
      <c r="A6" s="149" t="s">
        <v>13</v>
      </c>
      <c r="B6" s="150" t="s">
        <v>14</v>
      </c>
      <c r="C6" s="150" t="s">
        <v>15</v>
      </c>
      <c r="D6" s="150" t="s">
        <v>16</v>
      </c>
      <c r="E6" s="150" t="s">
        <v>17</v>
      </c>
      <c r="F6" s="151">
        <v>0.14430000000000001</v>
      </c>
      <c r="G6" s="151">
        <v>6.88E-2</v>
      </c>
      <c r="H6" s="152">
        <v>0.1237</v>
      </c>
      <c r="I6" s="1"/>
    </row>
    <row r="7" spans="1:9" x14ac:dyDescent="0.3">
      <c r="A7" s="149" t="s">
        <v>18</v>
      </c>
      <c r="B7" s="150" t="s">
        <v>19</v>
      </c>
      <c r="C7" s="150" t="s">
        <v>20</v>
      </c>
      <c r="D7" s="150" t="s">
        <v>21</v>
      </c>
      <c r="E7" s="150" t="s">
        <v>22</v>
      </c>
      <c r="F7" s="151">
        <v>0.1457</v>
      </c>
      <c r="G7" s="151">
        <v>4.2799999999999998E-2</v>
      </c>
      <c r="H7" s="152">
        <v>0.1075</v>
      </c>
      <c r="I7" s="1"/>
    </row>
    <row r="8" spans="1:9" x14ac:dyDescent="0.3">
      <c r="A8" s="149" t="s">
        <v>23</v>
      </c>
      <c r="B8" s="150" t="s">
        <v>24</v>
      </c>
      <c r="C8" s="150" t="s">
        <v>25</v>
      </c>
      <c r="D8" s="150" t="s">
        <v>26</v>
      </c>
      <c r="E8" s="150" t="s">
        <v>27</v>
      </c>
      <c r="F8" s="151">
        <v>9.2899999999999996E-2</v>
      </c>
      <c r="G8" s="151">
        <v>2.4199999999999999E-2</v>
      </c>
      <c r="H8" s="152">
        <v>6.5500000000000003E-2</v>
      </c>
      <c r="I8" s="1"/>
    </row>
    <row r="9" spans="1:9" x14ac:dyDescent="0.3">
      <c r="A9" s="149" t="s">
        <v>28</v>
      </c>
      <c r="B9" s="150" t="s">
        <v>29</v>
      </c>
      <c r="C9" s="150" t="s">
        <v>30</v>
      </c>
      <c r="D9" s="150" t="s">
        <v>31</v>
      </c>
      <c r="E9" s="150" t="s">
        <v>32</v>
      </c>
      <c r="F9" s="151">
        <v>0.1027</v>
      </c>
      <c r="G9" s="151">
        <v>4.7100000000000003E-2</v>
      </c>
      <c r="H9" s="152">
        <v>8.2400000000000001E-2</v>
      </c>
      <c r="I9" s="1"/>
    </row>
    <row r="10" spans="1:9" x14ac:dyDescent="0.3">
      <c r="A10" s="149" t="s">
        <v>33</v>
      </c>
      <c r="B10" s="150" t="s">
        <v>34</v>
      </c>
      <c r="C10" s="150" t="s">
        <v>35</v>
      </c>
      <c r="D10" s="150" t="s">
        <v>36</v>
      </c>
      <c r="E10" s="150" t="s">
        <v>37</v>
      </c>
      <c r="F10" s="151">
        <v>0.14430000000000001</v>
      </c>
      <c r="G10" s="151">
        <v>7.8700000000000006E-2</v>
      </c>
      <c r="H10" s="152">
        <v>0.11899999999999999</v>
      </c>
      <c r="I10" s="1"/>
    </row>
    <row r="11" spans="1:9" x14ac:dyDescent="0.3">
      <c r="A11" s="149" t="s">
        <v>38</v>
      </c>
      <c r="B11" s="150" t="s">
        <v>39</v>
      </c>
      <c r="C11" s="150" t="s">
        <v>40</v>
      </c>
      <c r="D11" s="150" t="s">
        <v>41</v>
      </c>
      <c r="E11" s="150" t="s">
        <v>42</v>
      </c>
      <c r="F11" s="151">
        <v>0.15160000000000001</v>
      </c>
      <c r="G11" s="151">
        <v>6.3399999999999998E-2</v>
      </c>
      <c r="H11" s="152">
        <v>0.1096</v>
      </c>
      <c r="I11" s="1"/>
    </row>
    <row r="12" spans="1:9" x14ac:dyDescent="0.3">
      <c r="A12" s="149" t="s">
        <v>43</v>
      </c>
      <c r="B12" s="150" t="s">
        <v>19</v>
      </c>
      <c r="C12" s="150" t="s">
        <v>44</v>
      </c>
      <c r="D12" s="150" t="s">
        <v>36</v>
      </c>
      <c r="E12" s="150" t="s">
        <v>45</v>
      </c>
      <c r="F12" s="151">
        <v>0.16589999999999999</v>
      </c>
      <c r="G12" s="151">
        <v>3.5299999999999998E-2</v>
      </c>
      <c r="H12" s="152">
        <v>9.9099999999999994E-2</v>
      </c>
      <c r="I12" s="1"/>
    </row>
    <row r="13" spans="1:9" ht="16.2" thickBot="1" x14ac:dyDescent="0.35">
      <c r="A13" s="153" t="s">
        <v>46</v>
      </c>
      <c r="B13" s="154" t="s">
        <v>47</v>
      </c>
      <c r="C13" s="154" t="s">
        <v>48</v>
      </c>
      <c r="D13" s="154" t="s">
        <v>49</v>
      </c>
      <c r="E13" s="154" t="s">
        <v>50</v>
      </c>
      <c r="F13" s="154" t="s">
        <v>51</v>
      </c>
      <c r="G13" s="154" t="s">
        <v>52</v>
      </c>
      <c r="H13" s="155" t="s">
        <v>53</v>
      </c>
      <c r="I13" s="1"/>
    </row>
    <row r="14" spans="1:9" x14ac:dyDescent="0.3">
      <c r="A14" s="1"/>
      <c r="B14" s="1"/>
      <c r="C14" s="1"/>
      <c r="D14" s="1"/>
      <c r="E14" s="1"/>
      <c r="F14" s="1"/>
      <c r="G14" s="1"/>
      <c r="H14" s="1"/>
      <c r="I14" s="1"/>
    </row>
  </sheetData>
  <hyperlinks>
    <hyperlink ref="B2" r:id="rId1" display="https://www.destatis.de/DE/Presse/Pressemitteilungen/2023/07/PD23_281_736.html"/>
  </hyperlinks>
  <pageMargins left="0.7" right="0.7" top="0.78740157499999996" bottom="0.78740157499999996"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22</vt:i4>
      </vt:variant>
    </vt:vector>
  </HeadingPairs>
  <TitlesOfParts>
    <vt:vector size="22" baseType="lpstr">
      <vt:lpstr>Übersicht</vt:lpstr>
      <vt:lpstr>Anhang1</vt:lpstr>
      <vt:lpstr>Anhang2</vt:lpstr>
      <vt:lpstr>T1</vt:lpstr>
      <vt:lpstr>T2</vt:lpstr>
      <vt:lpstr>T3</vt:lpstr>
      <vt:lpstr>T4</vt:lpstr>
      <vt:lpstr>T5</vt:lpstr>
      <vt:lpstr>T6</vt:lpstr>
      <vt:lpstr>Abb1</vt:lpstr>
      <vt:lpstr>Abb2</vt:lpstr>
      <vt:lpstr>Abb3</vt:lpstr>
      <vt:lpstr>Abb4</vt:lpstr>
      <vt:lpstr>Abb5</vt:lpstr>
      <vt:lpstr>Abb6</vt:lpstr>
      <vt:lpstr>Abb7</vt:lpstr>
      <vt:lpstr>Abb8</vt:lpstr>
      <vt:lpstr>Abb9</vt:lpstr>
      <vt:lpstr>Abb10</vt:lpstr>
      <vt:lpstr>Abb11</vt:lpstr>
      <vt:lpstr>Abb12</vt:lpstr>
      <vt:lpstr>Abb13</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jirma</dc:creator>
  <cp:lastModifiedBy>Christoph</cp:lastModifiedBy>
  <dcterms:created xsi:type="dcterms:W3CDTF">2023-11-01T10:34:13Z</dcterms:created>
  <dcterms:modified xsi:type="dcterms:W3CDTF">2024-02-24T23:02:02Z</dcterms:modified>
</cp:coreProperties>
</file>